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uzivatel\Desktop\Rozpočty\2024\Reinvest\Pod Sady a Okružní\oprava_2025\"/>
    </mc:Choice>
  </mc:AlternateContent>
  <xr:revisionPtr revIDLastSave="0" documentId="13_ncr:1_{BAB4F1D4-C2AD-4CC7-B843-2622E7890B1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01 - SO 01 Stavební část" sheetId="2" r:id="rId2"/>
    <sheet name="901 - VON" sheetId="3" r:id="rId3"/>
  </sheets>
  <definedNames>
    <definedName name="_xlnm._FilterDatabase" localSheetId="1" hidden="1">'01 - SO 01 Stavební část'!$C$131:$K$884</definedName>
    <definedName name="_xlnm._FilterDatabase" localSheetId="2" hidden="1">'901 - VON'!$C$119:$K$130</definedName>
    <definedName name="_xlnm.Print_Titles" localSheetId="1">'01 - SO 01 Stavební část'!$131:$131</definedName>
    <definedName name="_xlnm.Print_Titles" localSheetId="2">'901 - VON'!$119:$119</definedName>
    <definedName name="_xlnm.Print_Titles" localSheetId="0">'Rekapitulace stavby'!$92:$92</definedName>
    <definedName name="_xlnm.Print_Area" localSheetId="1">'01 - SO 01 Stavební část'!$C$4:$J$76,'01 - SO 01 Stavební část'!$C$82:$J$113,'01 - SO 01 Stavební část'!$C$119:$J$884</definedName>
    <definedName name="_xlnm.Print_Area" localSheetId="2">'901 - VON'!$C$4:$J$76,'901 - VON'!$C$82:$J$101,'901 - VON'!$C$107:$J$130</definedName>
    <definedName name="_xlnm.Print_Area" localSheetId="0">'Rekapitulace stavby'!$D$4:$AO$76,'Rekapitulace stavby'!$C$82:$AQ$97</definedName>
  </definedNames>
  <calcPr calcId="181029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30" i="3"/>
  <c r="BH130" i="3"/>
  <c r="BG130" i="3"/>
  <c r="BE130" i="3"/>
  <c r="T130" i="3"/>
  <c r="T129" i="3"/>
  <c r="R130" i="3"/>
  <c r="R129" i="3"/>
  <c r="P130" i="3"/>
  <c r="P129" i="3"/>
  <c r="BI128" i="3"/>
  <c r="BH128" i="3"/>
  <c r="BG128" i="3"/>
  <c r="BE128" i="3"/>
  <c r="T128" i="3"/>
  <c r="T127" i="3"/>
  <c r="R128" i="3"/>
  <c r="R127" i="3"/>
  <c r="P128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P122" i="3" s="1"/>
  <c r="F114" i="3"/>
  <c r="E112" i="3"/>
  <c r="F89" i="3"/>
  <c r="E87" i="3"/>
  <c r="J24" i="3"/>
  <c r="E24" i="3"/>
  <c r="J92" i="3" s="1"/>
  <c r="J23" i="3"/>
  <c r="J21" i="3"/>
  <c r="E21" i="3"/>
  <c r="J116" i="3"/>
  <c r="J20" i="3"/>
  <c r="J18" i="3"/>
  <c r="E18" i="3"/>
  <c r="F92" i="3"/>
  <c r="J17" i="3"/>
  <c r="J15" i="3"/>
  <c r="E15" i="3"/>
  <c r="F116" i="3" s="1"/>
  <c r="J14" i="3"/>
  <c r="J12" i="3"/>
  <c r="J114" i="3" s="1"/>
  <c r="E7" i="3"/>
  <c r="E85" i="3" s="1"/>
  <c r="J37" i="2"/>
  <c r="J36" i="2"/>
  <c r="AY95" i="1"/>
  <c r="J35" i="2"/>
  <c r="AX95" i="1"/>
  <c r="BI884" i="2"/>
  <c r="BH884" i="2"/>
  <c r="BG884" i="2"/>
  <c r="BE884" i="2"/>
  <c r="T884" i="2"/>
  <c r="R884" i="2"/>
  <c r="P884" i="2"/>
  <c r="BI880" i="2"/>
  <c r="BH880" i="2"/>
  <c r="BG880" i="2"/>
  <c r="BE880" i="2"/>
  <c r="T880" i="2"/>
  <c r="R880" i="2"/>
  <c r="P880" i="2"/>
  <c r="BI879" i="2"/>
  <c r="BH879" i="2"/>
  <c r="BG879" i="2"/>
  <c r="BE879" i="2"/>
  <c r="T879" i="2"/>
  <c r="R879" i="2"/>
  <c r="P879" i="2"/>
  <c r="BI875" i="2"/>
  <c r="BH875" i="2"/>
  <c r="BG875" i="2"/>
  <c r="BE875" i="2"/>
  <c r="T875" i="2"/>
  <c r="R875" i="2"/>
  <c r="P875" i="2"/>
  <c r="BI873" i="2"/>
  <c r="BH873" i="2"/>
  <c r="BG873" i="2"/>
  <c r="BE873" i="2"/>
  <c r="T873" i="2"/>
  <c r="R873" i="2"/>
  <c r="P873" i="2"/>
  <c r="BI872" i="2"/>
  <c r="BH872" i="2"/>
  <c r="BG872" i="2"/>
  <c r="BE872" i="2"/>
  <c r="T872" i="2"/>
  <c r="R872" i="2"/>
  <c r="P872" i="2"/>
  <c r="BI871" i="2"/>
  <c r="BH871" i="2"/>
  <c r="BG871" i="2"/>
  <c r="BE871" i="2"/>
  <c r="T871" i="2"/>
  <c r="R871" i="2"/>
  <c r="P871" i="2"/>
  <c r="BI868" i="2"/>
  <c r="BH868" i="2"/>
  <c r="BG868" i="2"/>
  <c r="BE868" i="2"/>
  <c r="T868" i="2"/>
  <c r="R868" i="2"/>
  <c r="P868" i="2"/>
  <c r="BI867" i="2"/>
  <c r="BH867" i="2"/>
  <c r="BG867" i="2"/>
  <c r="BE867" i="2"/>
  <c r="T867" i="2"/>
  <c r="R867" i="2"/>
  <c r="P867" i="2"/>
  <c r="BI861" i="2"/>
  <c r="BH861" i="2"/>
  <c r="BG861" i="2"/>
  <c r="BE861" i="2"/>
  <c r="T861" i="2"/>
  <c r="R861" i="2"/>
  <c r="P861" i="2"/>
  <c r="BI855" i="2"/>
  <c r="BH855" i="2"/>
  <c r="BG855" i="2"/>
  <c r="BE855" i="2"/>
  <c r="T855" i="2"/>
  <c r="R855" i="2"/>
  <c r="P855" i="2"/>
  <c r="BI854" i="2"/>
  <c r="BH854" i="2"/>
  <c r="BG854" i="2"/>
  <c r="BE854" i="2"/>
  <c r="T854" i="2"/>
  <c r="R854" i="2"/>
  <c r="P854" i="2"/>
  <c r="BI850" i="2"/>
  <c r="BH850" i="2"/>
  <c r="BG850" i="2"/>
  <c r="BE850" i="2"/>
  <c r="T850" i="2"/>
  <c r="R850" i="2"/>
  <c r="P850" i="2"/>
  <c r="BI844" i="2"/>
  <c r="BH844" i="2"/>
  <c r="BG844" i="2"/>
  <c r="BE844" i="2"/>
  <c r="T844" i="2"/>
  <c r="R844" i="2"/>
  <c r="P844" i="2"/>
  <c r="BI838" i="2"/>
  <c r="BH838" i="2"/>
  <c r="BG838" i="2"/>
  <c r="BE838" i="2"/>
  <c r="T838" i="2"/>
  <c r="R838" i="2"/>
  <c r="P838" i="2"/>
  <c r="BI832" i="2"/>
  <c r="BH832" i="2"/>
  <c r="BG832" i="2"/>
  <c r="BE832" i="2"/>
  <c r="T832" i="2"/>
  <c r="R832" i="2"/>
  <c r="P832" i="2"/>
  <c r="BI830" i="2"/>
  <c r="BH830" i="2"/>
  <c r="BG830" i="2"/>
  <c r="BE830" i="2"/>
  <c r="T830" i="2"/>
  <c r="R830" i="2"/>
  <c r="P830" i="2"/>
  <c r="BI829" i="2"/>
  <c r="BH829" i="2"/>
  <c r="BG829" i="2"/>
  <c r="BE829" i="2"/>
  <c r="T829" i="2"/>
  <c r="R829" i="2"/>
  <c r="P829" i="2"/>
  <c r="BI825" i="2"/>
  <c r="BH825" i="2"/>
  <c r="BG825" i="2"/>
  <c r="BE825" i="2"/>
  <c r="T825" i="2"/>
  <c r="R825" i="2"/>
  <c r="P825" i="2"/>
  <c r="BI822" i="2"/>
  <c r="BH822" i="2"/>
  <c r="BG822" i="2"/>
  <c r="BE822" i="2"/>
  <c r="T822" i="2"/>
  <c r="R822" i="2"/>
  <c r="P822" i="2"/>
  <c r="BI814" i="2"/>
  <c r="BH814" i="2"/>
  <c r="BG814" i="2"/>
  <c r="BE814" i="2"/>
  <c r="T814" i="2"/>
  <c r="R814" i="2"/>
  <c r="P814" i="2"/>
  <c r="BI813" i="2"/>
  <c r="BH813" i="2"/>
  <c r="BG813" i="2"/>
  <c r="BE813" i="2"/>
  <c r="T813" i="2"/>
  <c r="R813" i="2"/>
  <c r="P813" i="2"/>
  <c r="BI811" i="2"/>
  <c r="BH811" i="2"/>
  <c r="BG811" i="2"/>
  <c r="BE811" i="2"/>
  <c r="T811" i="2"/>
  <c r="R811" i="2"/>
  <c r="P811" i="2"/>
  <c r="BI810" i="2"/>
  <c r="BH810" i="2"/>
  <c r="BG810" i="2"/>
  <c r="BE810" i="2"/>
  <c r="T810" i="2"/>
  <c r="R810" i="2"/>
  <c r="P810" i="2"/>
  <c r="BI798" i="2"/>
  <c r="BH798" i="2"/>
  <c r="BG798" i="2"/>
  <c r="BE798" i="2"/>
  <c r="T798" i="2"/>
  <c r="R798" i="2"/>
  <c r="P798" i="2"/>
  <c r="BI794" i="2"/>
  <c r="BH794" i="2"/>
  <c r="BG794" i="2"/>
  <c r="BE794" i="2"/>
  <c r="T794" i="2"/>
  <c r="R794" i="2"/>
  <c r="P794" i="2"/>
  <c r="BI781" i="2"/>
  <c r="BH781" i="2"/>
  <c r="BG781" i="2"/>
  <c r="BE781" i="2"/>
  <c r="T781" i="2"/>
  <c r="R781" i="2"/>
  <c r="P781" i="2"/>
  <c r="BI768" i="2"/>
  <c r="BH768" i="2"/>
  <c r="BG768" i="2"/>
  <c r="BE768" i="2"/>
  <c r="T768" i="2"/>
  <c r="R768" i="2"/>
  <c r="P768" i="2"/>
  <c r="BI754" i="2"/>
  <c r="BH754" i="2"/>
  <c r="BG754" i="2"/>
  <c r="BE754" i="2"/>
  <c r="T754" i="2"/>
  <c r="R754" i="2"/>
  <c r="P754" i="2"/>
  <c r="BI744" i="2"/>
  <c r="BH744" i="2"/>
  <c r="BG744" i="2"/>
  <c r="BE744" i="2"/>
  <c r="T744" i="2"/>
  <c r="R744" i="2"/>
  <c r="P744" i="2"/>
  <c r="BI740" i="2"/>
  <c r="BH740" i="2"/>
  <c r="BG740" i="2"/>
  <c r="BE740" i="2"/>
  <c r="T740" i="2"/>
  <c r="R740" i="2"/>
  <c r="P740" i="2"/>
  <c r="BI726" i="2"/>
  <c r="BH726" i="2"/>
  <c r="BG726" i="2"/>
  <c r="BE726" i="2"/>
  <c r="T726" i="2"/>
  <c r="R726" i="2"/>
  <c r="P726" i="2"/>
  <c r="BI712" i="2"/>
  <c r="BH712" i="2"/>
  <c r="BG712" i="2"/>
  <c r="BE712" i="2"/>
  <c r="T712" i="2"/>
  <c r="R712" i="2"/>
  <c r="P712" i="2"/>
  <c r="BI698" i="2"/>
  <c r="BH698" i="2"/>
  <c r="BG698" i="2"/>
  <c r="BE698" i="2"/>
  <c r="T698" i="2"/>
  <c r="R698" i="2"/>
  <c r="P698" i="2"/>
  <c r="BI686" i="2"/>
  <c r="BH686" i="2"/>
  <c r="BG686" i="2"/>
  <c r="BE686" i="2"/>
  <c r="T686" i="2"/>
  <c r="R686" i="2"/>
  <c r="P686" i="2"/>
  <c r="BI675" i="2"/>
  <c r="BH675" i="2"/>
  <c r="BG675" i="2"/>
  <c r="BE675" i="2"/>
  <c r="T675" i="2"/>
  <c r="R675" i="2"/>
  <c r="P675" i="2"/>
  <c r="BI661" i="2"/>
  <c r="BH661" i="2"/>
  <c r="BG661" i="2"/>
  <c r="BE661" i="2"/>
  <c r="T661" i="2"/>
  <c r="R661" i="2"/>
  <c r="P661" i="2"/>
  <c r="BI647" i="2"/>
  <c r="BH647" i="2"/>
  <c r="BG647" i="2"/>
  <c r="BE647" i="2"/>
  <c r="T647" i="2"/>
  <c r="R647" i="2"/>
  <c r="P647" i="2"/>
  <c r="BI633" i="2"/>
  <c r="BH633" i="2"/>
  <c r="BG633" i="2"/>
  <c r="BE633" i="2"/>
  <c r="T633" i="2"/>
  <c r="R633" i="2"/>
  <c r="P633" i="2"/>
  <c r="BI619" i="2"/>
  <c r="BH619" i="2"/>
  <c r="BG619" i="2"/>
  <c r="BE619" i="2"/>
  <c r="T619" i="2"/>
  <c r="R619" i="2"/>
  <c r="P619" i="2"/>
  <c r="BI602" i="2"/>
  <c r="BH602" i="2"/>
  <c r="BG602" i="2"/>
  <c r="BE602" i="2"/>
  <c r="T602" i="2"/>
  <c r="R602" i="2"/>
  <c r="P602" i="2"/>
  <c r="BI588" i="2"/>
  <c r="BH588" i="2"/>
  <c r="BG588" i="2"/>
  <c r="BE588" i="2"/>
  <c r="T588" i="2"/>
  <c r="R588" i="2"/>
  <c r="P588" i="2"/>
  <c r="BI574" i="2"/>
  <c r="BH574" i="2"/>
  <c r="BG574" i="2"/>
  <c r="BE574" i="2"/>
  <c r="T574" i="2"/>
  <c r="R574" i="2"/>
  <c r="P574" i="2"/>
  <c r="BI559" i="2"/>
  <c r="BH559" i="2"/>
  <c r="BG559" i="2"/>
  <c r="BE559" i="2"/>
  <c r="T559" i="2"/>
  <c r="R559" i="2"/>
  <c r="P559" i="2"/>
  <c r="BI557" i="2"/>
  <c r="BH557" i="2"/>
  <c r="BG557" i="2"/>
  <c r="BE557" i="2"/>
  <c r="T557" i="2"/>
  <c r="R557" i="2"/>
  <c r="P557" i="2"/>
  <c r="BI556" i="2"/>
  <c r="BH556" i="2"/>
  <c r="BG556" i="2"/>
  <c r="BE556" i="2"/>
  <c r="T556" i="2"/>
  <c r="R556" i="2"/>
  <c r="P556" i="2"/>
  <c r="BI552" i="2"/>
  <c r="BH552" i="2"/>
  <c r="BG552" i="2"/>
  <c r="BE552" i="2"/>
  <c r="T552" i="2"/>
  <c r="R552" i="2"/>
  <c r="P552" i="2"/>
  <c r="BI548" i="2"/>
  <c r="BH548" i="2"/>
  <c r="BG548" i="2"/>
  <c r="BE548" i="2"/>
  <c r="T548" i="2"/>
  <c r="R548" i="2"/>
  <c r="P548" i="2"/>
  <c r="BI544" i="2"/>
  <c r="BH544" i="2"/>
  <c r="BG544" i="2"/>
  <c r="BE544" i="2"/>
  <c r="T544" i="2"/>
  <c r="R544" i="2"/>
  <c r="P544" i="2"/>
  <c r="BI534" i="2"/>
  <c r="BH534" i="2"/>
  <c r="BG534" i="2"/>
  <c r="BE534" i="2"/>
  <c r="T534" i="2"/>
  <c r="R534" i="2"/>
  <c r="P534" i="2"/>
  <c r="BI524" i="2"/>
  <c r="BH524" i="2"/>
  <c r="BG524" i="2"/>
  <c r="BE524" i="2"/>
  <c r="T524" i="2"/>
  <c r="R524" i="2"/>
  <c r="P524" i="2"/>
  <c r="BI511" i="2"/>
  <c r="BH511" i="2"/>
  <c r="BG511" i="2"/>
  <c r="BE511" i="2"/>
  <c r="T511" i="2"/>
  <c r="R511" i="2"/>
  <c r="P511" i="2"/>
  <c r="BI501" i="2"/>
  <c r="BH501" i="2"/>
  <c r="BG501" i="2"/>
  <c r="BE501" i="2"/>
  <c r="T501" i="2"/>
  <c r="R501" i="2"/>
  <c r="P501" i="2"/>
  <c r="BI490" i="2"/>
  <c r="BH490" i="2"/>
  <c r="BG490" i="2"/>
  <c r="BE490" i="2"/>
  <c r="T490" i="2"/>
  <c r="R490" i="2"/>
  <c r="P490" i="2"/>
  <c r="BI480" i="2"/>
  <c r="BH480" i="2"/>
  <c r="BG480" i="2"/>
  <c r="BE480" i="2"/>
  <c r="T480" i="2"/>
  <c r="R480" i="2"/>
  <c r="P480" i="2"/>
  <c r="BI469" i="2"/>
  <c r="BH469" i="2"/>
  <c r="BG469" i="2"/>
  <c r="BE469" i="2"/>
  <c r="T469" i="2"/>
  <c r="R469" i="2"/>
  <c r="P469" i="2"/>
  <c r="BI459" i="2"/>
  <c r="BH459" i="2"/>
  <c r="BG459" i="2"/>
  <c r="BE459" i="2"/>
  <c r="T459" i="2"/>
  <c r="R459" i="2"/>
  <c r="P459" i="2"/>
  <c r="BI449" i="2"/>
  <c r="BH449" i="2"/>
  <c r="BG449" i="2"/>
  <c r="BE449" i="2"/>
  <c r="T449" i="2"/>
  <c r="R449" i="2"/>
  <c r="P449" i="2"/>
  <c r="BI439" i="2"/>
  <c r="BH439" i="2"/>
  <c r="BG439" i="2"/>
  <c r="BE439" i="2"/>
  <c r="T439" i="2"/>
  <c r="R439" i="2"/>
  <c r="P439" i="2"/>
  <c r="BI436" i="2"/>
  <c r="BH436" i="2"/>
  <c r="BG436" i="2"/>
  <c r="BE436" i="2"/>
  <c r="T436" i="2"/>
  <c r="R436" i="2"/>
  <c r="P436" i="2"/>
  <c r="BI433" i="2"/>
  <c r="BH433" i="2"/>
  <c r="BG433" i="2"/>
  <c r="BE433" i="2"/>
  <c r="T433" i="2"/>
  <c r="R433" i="2"/>
  <c r="P433" i="2"/>
  <c r="BI430" i="2"/>
  <c r="BH430" i="2"/>
  <c r="BG430" i="2"/>
  <c r="BE430" i="2"/>
  <c r="T430" i="2"/>
  <c r="R430" i="2"/>
  <c r="P430" i="2"/>
  <c r="BI427" i="2"/>
  <c r="BH427" i="2"/>
  <c r="BG427" i="2"/>
  <c r="BE427" i="2"/>
  <c r="T427" i="2"/>
  <c r="R427" i="2"/>
  <c r="P427" i="2"/>
  <c r="BI424" i="2"/>
  <c r="BH424" i="2"/>
  <c r="BG424" i="2"/>
  <c r="BE424" i="2"/>
  <c r="T424" i="2"/>
  <c r="R424" i="2"/>
  <c r="P424" i="2"/>
  <c r="BI422" i="2"/>
  <c r="BH422" i="2"/>
  <c r="BG422" i="2"/>
  <c r="BE422" i="2"/>
  <c r="T422" i="2"/>
  <c r="R422" i="2"/>
  <c r="P422" i="2"/>
  <c r="BI421" i="2"/>
  <c r="BH421" i="2"/>
  <c r="BG421" i="2"/>
  <c r="BE421" i="2"/>
  <c r="T421" i="2"/>
  <c r="R421" i="2"/>
  <c r="P421" i="2"/>
  <c r="BI416" i="2"/>
  <c r="BH416" i="2"/>
  <c r="BG416" i="2"/>
  <c r="BE416" i="2"/>
  <c r="T416" i="2"/>
  <c r="R416" i="2"/>
  <c r="P416" i="2"/>
  <c r="BI414" i="2"/>
  <c r="BH414" i="2"/>
  <c r="BG414" i="2"/>
  <c r="BE414" i="2"/>
  <c r="T414" i="2"/>
  <c r="R414" i="2"/>
  <c r="P414" i="2"/>
  <c r="BI413" i="2"/>
  <c r="BH413" i="2"/>
  <c r="BG413" i="2"/>
  <c r="BE413" i="2"/>
  <c r="T413" i="2"/>
  <c r="R413" i="2"/>
  <c r="P413" i="2"/>
  <c r="BI411" i="2"/>
  <c r="BH411" i="2"/>
  <c r="BG411" i="2"/>
  <c r="BE411" i="2"/>
  <c r="T411" i="2"/>
  <c r="R411" i="2"/>
  <c r="P411" i="2"/>
  <c r="BI406" i="2"/>
  <c r="BH406" i="2"/>
  <c r="BG406" i="2"/>
  <c r="BE406" i="2"/>
  <c r="T406" i="2"/>
  <c r="R406" i="2"/>
  <c r="P406" i="2"/>
  <c r="BI404" i="2"/>
  <c r="BH404" i="2"/>
  <c r="BG404" i="2"/>
  <c r="BE404" i="2"/>
  <c r="T404" i="2"/>
  <c r="R404" i="2"/>
  <c r="P404" i="2"/>
  <c r="BI399" i="2"/>
  <c r="BH399" i="2"/>
  <c r="BG399" i="2"/>
  <c r="BE399" i="2"/>
  <c r="T399" i="2"/>
  <c r="R399" i="2"/>
  <c r="P399" i="2"/>
  <c r="BI398" i="2"/>
  <c r="BH398" i="2"/>
  <c r="BG398" i="2"/>
  <c r="BE398" i="2"/>
  <c r="T398" i="2"/>
  <c r="R398" i="2"/>
  <c r="P398" i="2"/>
  <c r="BI393" i="2"/>
  <c r="BH393" i="2"/>
  <c r="BG393" i="2"/>
  <c r="BE393" i="2"/>
  <c r="T393" i="2"/>
  <c r="R393" i="2"/>
  <c r="P393" i="2"/>
  <c r="BI391" i="2"/>
  <c r="BH391" i="2"/>
  <c r="BG391" i="2"/>
  <c r="BE391" i="2"/>
  <c r="T391" i="2"/>
  <c r="R391" i="2"/>
  <c r="P391" i="2"/>
  <c r="BI390" i="2"/>
  <c r="BH390" i="2"/>
  <c r="BG390" i="2"/>
  <c r="BE390" i="2"/>
  <c r="T390" i="2"/>
  <c r="R390" i="2"/>
  <c r="P390" i="2"/>
  <c r="BI384" i="2"/>
  <c r="BH384" i="2"/>
  <c r="BG384" i="2"/>
  <c r="BE384" i="2"/>
  <c r="T384" i="2"/>
  <c r="R384" i="2"/>
  <c r="R383" i="2"/>
  <c r="P384" i="2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6" i="2"/>
  <c r="BH376" i="2"/>
  <c r="BG376" i="2"/>
  <c r="BE376" i="2"/>
  <c r="T376" i="2"/>
  <c r="R376" i="2"/>
  <c r="P376" i="2"/>
  <c r="BI373" i="2"/>
  <c r="BH373" i="2"/>
  <c r="BG373" i="2"/>
  <c r="BE373" i="2"/>
  <c r="T373" i="2"/>
  <c r="R373" i="2"/>
  <c r="P373" i="2"/>
  <c r="BI371" i="2"/>
  <c r="BH371" i="2"/>
  <c r="BG371" i="2"/>
  <c r="BE371" i="2"/>
  <c r="T371" i="2"/>
  <c r="R371" i="2"/>
  <c r="P371" i="2"/>
  <c r="BI368" i="2"/>
  <c r="BH368" i="2"/>
  <c r="BG368" i="2"/>
  <c r="BE368" i="2"/>
  <c r="T368" i="2"/>
  <c r="R368" i="2"/>
  <c r="P368" i="2"/>
  <c r="BI366" i="2"/>
  <c r="BH366" i="2"/>
  <c r="BG366" i="2"/>
  <c r="BE366" i="2"/>
  <c r="T366" i="2"/>
  <c r="R366" i="2"/>
  <c r="P366" i="2"/>
  <c r="BI363" i="2"/>
  <c r="BH363" i="2"/>
  <c r="BG363" i="2"/>
  <c r="BE363" i="2"/>
  <c r="T363" i="2"/>
  <c r="R363" i="2"/>
  <c r="P363" i="2"/>
  <c r="BI360" i="2"/>
  <c r="BH360" i="2"/>
  <c r="BG360" i="2"/>
  <c r="BE360" i="2"/>
  <c r="T360" i="2"/>
  <c r="R360" i="2"/>
  <c r="P360" i="2"/>
  <c r="BI358" i="2"/>
  <c r="BH358" i="2"/>
  <c r="BG358" i="2"/>
  <c r="BE358" i="2"/>
  <c r="T358" i="2"/>
  <c r="R358" i="2"/>
  <c r="P358" i="2"/>
  <c r="BI355" i="2"/>
  <c r="BH355" i="2"/>
  <c r="BG355" i="2"/>
  <c r="BE355" i="2"/>
  <c r="T355" i="2"/>
  <c r="R355" i="2"/>
  <c r="P355" i="2"/>
  <c r="BI352" i="2"/>
  <c r="BH352" i="2"/>
  <c r="BG352" i="2"/>
  <c r="BE352" i="2"/>
  <c r="T352" i="2"/>
  <c r="R352" i="2"/>
  <c r="P352" i="2"/>
  <c r="BI347" i="2"/>
  <c r="BH347" i="2"/>
  <c r="BG347" i="2"/>
  <c r="BE347" i="2"/>
  <c r="T347" i="2"/>
  <c r="R347" i="2"/>
  <c r="P347" i="2"/>
  <c r="BI343" i="2"/>
  <c r="BH343" i="2"/>
  <c r="BG343" i="2"/>
  <c r="BE343" i="2"/>
  <c r="T343" i="2"/>
  <c r="R343" i="2"/>
  <c r="P343" i="2"/>
  <c r="BI339" i="2"/>
  <c r="BH339" i="2"/>
  <c r="BG339" i="2"/>
  <c r="BE339" i="2"/>
  <c r="T339" i="2"/>
  <c r="R339" i="2"/>
  <c r="P339" i="2"/>
  <c r="BI335" i="2"/>
  <c r="BH335" i="2"/>
  <c r="BG335" i="2"/>
  <c r="BE335" i="2"/>
  <c r="T335" i="2"/>
  <c r="R335" i="2"/>
  <c r="P335" i="2"/>
  <c r="BI331" i="2"/>
  <c r="BH331" i="2"/>
  <c r="BG331" i="2"/>
  <c r="BE331" i="2"/>
  <c r="T331" i="2"/>
  <c r="R331" i="2"/>
  <c r="P331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0" i="2"/>
  <c r="BH320" i="2"/>
  <c r="BG320" i="2"/>
  <c r="BE320" i="2"/>
  <c r="T320" i="2"/>
  <c r="R320" i="2"/>
  <c r="P320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0" i="2"/>
  <c r="BH310" i="2"/>
  <c r="BG310" i="2"/>
  <c r="BE310" i="2"/>
  <c r="T310" i="2"/>
  <c r="R310" i="2"/>
  <c r="P310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3" i="2"/>
  <c r="BH303" i="2"/>
  <c r="BG303" i="2"/>
  <c r="BE303" i="2"/>
  <c r="T303" i="2"/>
  <c r="R303" i="2"/>
  <c r="P303" i="2"/>
  <c r="BI300" i="2"/>
  <c r="BH300" i="2"/>
  <c r="BG300" i="2"/>
  <c r="BE300" i="2"/>
  <c r="T300" i="2"/>
  <c r="R300" i="2"/>
  <c r="P300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3" i="2"/>
  <c r="BH293" i="2"/>
  <c r="BG293" i="2"/>
  <c r="BE293" i="2"/>
  <c r="T293" i="2"/>
  <c r="R293" i="2"/>
  <c r="P293" i="2"/>
  <c r="BI281" i="2"/>
  <c r="BH281" i="2"/>
  <c r="BG281" i="2"/>
  <c r="BE281" i="2"/>
  <c r="T281" i="2"/>
  <c r="R281" i="2"/>
  <c r="P281" i="2"/>
  <c r="BI278" i="2"/>
  <c r="BH278" i="2"/>
  <c r="BG278" i="2"/>
  <c r="BE278" i="2"/>
  <c r="T278" i="2"/>
  <c r="R278" i="2"/>
  <c r="P278" i="2"/>
  <c r="BI273" i="2"/>
  <c r="BH273" i="2"/>
  <c r="BG273" i="2"/>
  <c r="BE273" i="2"/>
  <c r="T273" i="2"/>
  <c r="R273" i="2"/>
  <c r="P273" i="2"/>
  <c r="BI270" i="2"/>
  <c r="BH270" i="2"/>
  <c r="BG270" i="2"/>
  <c r="BE270" i="2"/>
  <c r="T270" i="2"/>
  <c r="R270" i="2"/>
  <c r="P270" i="2"/>
  <c r="BI265" i="2"/>
  <c r="BH265" i="2"/>
  <c r="BG265" i="2"/>
  <c r="BE265" i="2"/>
  <c r="T265" i="2"/>
  <c r="R265" i="2"/>
  <c r="P265" i="2"/>
  <c r="BI261" i="2"/>
  <c r="BH261" i="2"/>
  <c r="BG261" i="2"/>
  <c r="BE261" i="2"/>
  <c r="T261" i="2"/>
  <c r="R261" i="2"/>
  <c r="P261" i="2"/>
  <c r="BI257" i="2"/>
  <c r="BH257" i="2"/>
  <c r="BG257" i="2"/>
  <c r="BE257" i="2"/>
  <c r="T257" i="2"/>
  <c r="R257" i="2"/>
  <c r="P257" i="2"/>
  <c r="BI254" i="2"/>
  <c r="BH254" i="2"/>
  <c r="BG254" i="2"/>
  <c r="BE254" i="2"/>
  <c r="T254" i="2"/>
  <c r="R254" i="2"/>
  <c r="P254" i="2"/>
  <c r="BI234" i="2"/>
  <c r="BH234" i="2"/>
  <c r="BG234" i="2"/>
  <c r="BE234" i="2"/>
  <c r="T234" i="2"/>
  <c r="R234" i="2"/>
  <c r="P234" i="2"/>
  <c r="BI232" i="2"/>
  <c r="BH232" i="2"/>
  <c r="BG232" i="2"/>
  <c r="BE232" i="2"/>
  <c r="T232" i="2"/>
  <c r="R232" i="2"/>
  <c r="P232" i="2"/>
  <c r="BI228" i="2"/>
  <c r="BH228" i="2"/>
  <c r="BG228" i="2"/>
  <c r="BE228" i="2"/>
  <c r="T228" i="2"/>
  <c r="R228" i="2"/>
  <c r="P228" i="2"/>
  <c r="BI224" i="2"/>
  <c r="BH224" i="2"/>
  <c r="BG224" i="2"/>
  <c r="BE224" i="2"/>
  <c r="T224" i="2"/>
  <c r="R224" i="2"/>
  <c r="P224" i="2"/>
  <c r="BI220" i="2"/>
  <c r="BH220" i="2"/>
  <c r="BG220" i="2"/>
  <c r="BE220" i="2"/>
  <c r="T220" i="2"/>
  <c r="R220" i="2"/>
  <c r="P220" i="2"/>
  <c r="BI215" i="2"/>
  <c r="BH215" i="2"/>
  <c r="BG215" i="2"/>
  <c r="BE215" i="2"/>
  <c r="T215" i="2"/>
  <c r="R215" i="2"/>
  <c r="P215" i="2"/>
  <c r="BI202" i="2"/>
  <c r="BH202" i="2"/>
  <c r="BG202" i="2"/>
  <c r="BE202" i="2"/>
  <c r="T202" i="2"/>
  <c r="R202" i="2"/>
  <c r="P202" i="2"/>
  <c r="BI189" i="2"/>
  <c r="BH189" i="2"/>
  <c r="BG189" i="2"/>
  <c r="BE189" i="2"/>
  <c r="T189" i="2"/>
  <c r="R189" i="2"/>
  <c r="P189" i="2"/>
  <c r="BI184" i="2"/>
  <c r="BH184" i="2"/>
  <c r="BG184" i="2"/>
  <c r="BE184" i="2"/>
  <c r="T184" i="2"/>
  <c r="R184" i="2"/>
  <c r="P184" i="2"/>
  <c r="BI182" i="2"/>
  <c r="BH182" i="2"/>
  <c r="BG182" i="2"/>
  <c r="BE182" i="2"/>
  <c r="T182" i="2"/>
  <c r="R182" i="2"/>
  <c r="P182" i="2"/>
  <c r="BI177" i="2"/>
  <c r="BH177" i="2"/>
  <c r="BG177" i="2"/>
  <c r="BE177" i="2"/>
  <c r="T177" i="2"/>
  <c r="R177" i="2"/>
  <c r="P177" i="2"/>
  <c r="BI172" i="2"/>
  <c r="BH172" i="2"/>
  <c r="BG172" i="2"/>
  <c r="BE172" i="2"/>
  <c r="T172" i="2"/>
  <c r="R172" i="2"/>
  <c r="P172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61" i="2"/>
  <c r="BH161" i="2"/>
  <c r="BG161" i="2"/>
  <c r="BE161" i="2"/>
  <c r="T161" i="2"/>
  <c r="R161" i="2"/>
  <c r="P161" i="2"/>
  <c r="BI157" i="2"/>
  <c r="BH157" i="2"/>
  <c r="BG157" i="2"/>
  <c r="BE157" i="2"/>
  <c r="T157" i="2"/>
  <c r="R157" i="2"/>
  <c r="P157" i="2"/>
  <c r="BI153" i="2"/>
  <c r="BH153" i="2"/>
  <c r="BG153" i="2"/>
  <c r="BE153" i="2"/>
  <c r="T153" i="2"/>
  <c r="R153" i="2"/>
  <c r="P153" i="2"/>
  <c r="BI150" i="2"/>
  <c r="BH150" i="2"/>
  <c r="BG150" i="2"/>
  <c r="BE150" i="2"/>
  <c r="T150" i="2"/>
  <c r="R150" i="2"/>
  <c r="P150" i="2"/>
  <c r="BI147" i="2"/>
  <c r="BH147" i="2"/>
  <c r="BG147" i="2"/>
  <c r="BE147" i="2"/>
  <c r="T147" i="2"/>
  <c r="R147" i="2"/>
  <c r="P147" i="2"/>
  <c r="BI143" i="2"/>
  <c r="BH143" i="2"/>
  <c r="BG143" i="2"/>
  <c r="BE143" i="2"/>
  <c r="T143" i="2"/>
  <c r="R143" i="2"/>
  <c r="P143" i="2"/>
  <c r="BI139" i="2"/>
  <c r="BH139" i="2"/>
  <c r="BG139" i="2"/>
  <c r="BE139" i="2"/>
  <c r="T139" i="2"/>
  <c r="R139" i="2"/>
  <c r="P139" i="2"/>
  <c r="BI135" i="2"/>
  <c r="BH135" i="2"/>
  <c r="BG135" i="2"/>
  <c r="BE135" i="2"/>
  <c r="T135" i="2"/>
  <c r="R135" i="2"/>
  <c r="P135" i="2"/>
  <c r="F126" i="2"/>
  <c r="E124" i="2"/>
  <c r="F89" i="2"/>
  <c r="E87" i="2"/>
  <c r="J24" i="2"/>
  <c r="E24" i="2"/>
  <c r="J129" i="2"/>
  <c r="J23" i="2"/>
  <c r="J21" i="2"/>
  <c r="E21" i="2"/>
  <c r="J91" i="2" s="1"/>
  <c r="J20" i="2"/>
  <c r="J18" i="2"/>
  <c r="E18" i="2"/>
  <c r="F129" i="2" s="1"/>
  <c r="J17" i="2"/>
  <c r="J15" i="2"/>
  <c r="E15" i="2"/>
  <c r="F91" i="2"/>
  <c r="J14" i="2"/>
  <c r="J12" i="2"/>
  <c r="J126" i="2" s="1"/>
  <c r="E7" i="2"/>
  <c r="E122" i="2"/>
  <c r="L90" i="1"/>
  <c r="AM90" i="1"/>
  <c r="AM89" i="1"/>
  <c r="L89" i="1"/>
  <c r="AM87" i="1"/>
  <c r="L87" i="1"/>
  <c r="L85" i="1"/>
  <c r="L84" i="1"/>
  <c r="BK871" i="2"/>
  <c r="J794" i="2"/>
  <c r="J490" i="2"/>
  <c r="BK424" i="2"/>
  <c r="BK257" i="2"/>
  <c r="BK850" i="2"/>
  <c r="BK813" i="2"/>
  <c r="J686" i="2"/>
  <c r="BK501" i="2"/>
  <c r="J303" i="2"/>
  <c r="BK861" i="2"/>
  <c r="BK675" i="2"/>
  <c r="J436" i="2"/>
  <c r="J189" i="2"/>
  <c r="BK490" i="2"/>
  <c r="J376" i="2"/>
  <c r="J139" i="2"/>
  <c r="BK829" i="2"/>
  <c r="BK754" i="2"/>
  <c r="BK459" i="2"/>
  <c r="BK325" i="2"/>
  <c r="J232" i="2"/>
  <c r="BK411" i="2"/>
  <c r="J469" i="2"/>
  <c r="J331" i="2"/>
  <c r="BK740" i="2"/>
  <c r="BK588" i="2"/>
  <c r="J371" i="2"/>
  <c r="BK143" i="2"/>
  <c r="BK234" i="2"/>
  <c r="J422" i="2"/>
  <c r="J352" i="2"/>
  <c r="J273" i="2"/>
  <c r="BK320" i="2"/>
  <c r="BK414" i="2"/>
  <c r="BK293" i="2"/>
  <c r="J182" i="2"/>
  <c r="J126" i="3"/>
  <c r="J884" i="2"/>
  <c r="J861" i="2"/>
  <c r="J544" i="2"/>
  <c r="J202" i="2"/>
  <c r="BK822" i="2"/>
  <c r="J647" i="2"/>
  <c r="J427" i="2"/>
  <c r="J366" i="2"/>
  <c r="BK161" i="2"/>
  <c r="BK619" i="2"/>
  <c r="J421" i="2"/>
  <c r="J880" i="2"/>
  <c r="J844" i="2"/>
  <c r="BK686" i="2"/>
  <c r="BK427" i="2"/>
  <c r="J177" i="2"/>
  <c r="J838" i="2"/>
  <c r="J712" i="2"/>
  <c r="J424" i="2"/>
  <c r="BK880" i="2"/>
  <c r="BK867" i="2"/>
  <c r="BK794" i="2"/>
  <c r="J480" i="2"/>
  <c r="J602" i="2"/>
  <c r="J548" i="2"/>
  <c r="BK380" i="2"/>
  <c r="BK307" i="2"/>
  <c r="BK855" i="2"/>
  <c r="J814" i="2"/>
  <c r="J511" i="2"/>
  <c r="BK384" i="2"/>
  <c r="BK278" i="2"/>
  <c r="J414" i="2"/>
  <c r="J390" i="2"/>
  <c r="BK436" i="2"/>
  <c r="BK303" i="2"/>
  <c r="J153" i="2"/>
  <c r="BK726" i="2"/>
  <c r="BK439" i="2"/>
  <c r="J368" i="2"/>
  <c r="J135" i="2"/>
  <c r="J167" i="2"/>
  <c r="BK421" i="2"/>
  <c r="J339" i="2"/>
  <c r="J147" i="2"/>
  <c r="J310" i="2"/>
  <c r="J416" i="2"/>
  <c r="BK128" i="3"/>
  <c r="BK814" i="2"/>
  <c r="BK534" i="2"/>
  <c r="J398" i="2"/>
  <c r="BK875" i="2"/>
  <c r="BK838" i="2"/>
  <c r="J559" i="2"/>
  <c r="BK220" i="2"/>
  <c r="J588" i="2"/>
  <c r="J335" i="2"/>
  <c r="J363" i="2"/>
  <c r="BK310" i="2"/>
  <c r="BK157" i="2"/>
  <c r="BK123" i="3"/>
  <c r="J873" i="2"/>
  <c r="BK810" i="2"/>
  <c r="BK449" i="2"/>
  <c r="J312" i="2"/>
  <c r="BK150" i="2"/>
  <c r="J825" i="2"/>
  <c r="J740" i="2"/>
  <c r="BK511" i="2"/>
  <c r="J278" i="2"/>
  <c r="BK854" i="2"/>
  <c r="BK698" i="2"/>
  <c r="J449" i="2"/>
  <c r="J224" i="2"/>
  <c r="J574" i="2"/>
  <c r="BK391" i="2"/>
  <c r="J324" i="2"/>
  <c r="J161" i="2"/>
  <c r="BK825" i="2"/>
  <c r="J698" i="2"/>
  <c r="J501" i="2"/>
  <c r="BK326" i="2"/>
  <c r="J254" i="2"/>
  <c r="BK399" i="2"/>
  <c r="J305" i="2"/>
  <c r="J228" i="2"/>
  <c r="J343" i="2"/>
  <c r="J143" i="2"/>
  <c r="J661" i="2"/>
  <c r="J459" i="2"/>
  <c r="J325" i="2"/>
  <c r="BK254" i="2"/>
  <c r="BK135" i="2"/>
  <c r="BK373" i="2"/>
  <c r="J281" i="2"/>
  <c r="BK358" i="2"/>
  <c r="BK297" i="2"/>
  <c r="J307" i="2"/>
  <c r="BK126" i="3"/>
  <c r="J130" i="3"/>
  <c r="BK872" i="2"/>
  <c r="J832" i="2"/>
  <c r="J439" i="2"/>
  <c r="J313" i="2"/>
  <c r="J157" i="2"/>
  <c r="BK844" i="2"/>
  <c r="J768" i="2"/>
  <c r="BK544" i="2"/>
  <c r="BK393" i="2"/>
  <c r="J871" i="2"/>
  <c r="J798" i="2"/>
  <c r="J557" i="2"/>
  <c r="J399" i="2"/>
  <c r="J184" i="2"/>
  <c r="BK559" i="2"/>
  <c r="J393" i="2"/>
  <c r="J327" i="2"/>
  <c r="BK167" i="2"/>
  <c r="J822" i="2"/>
  <c r="J726" i="2"/>
  <c r="BK524" i="2"/>
  <c r="J360" i="2"/>
  <c r="BK215" i="2"/>
  <c r="BK343" i="2"/>
  <c r="BK153" i="2"/>
  <c r="BK281" i="2"/>
  <c r="BK744" i="2"/>
  <c r="BK556" i="2"/>
  <c r="BK406" i="2"/>
  <c r="BK312" i="2"/>
  <c r="J811" i="2"/>
  <c r="BK147" i="2"/>
  <c r="BK381" i="2"/>
  <c r="J306" i="2"/>
  <c r="J384" i="2"/>
  <c r="J215" i="2"/>
  <c r="BK335" i="2"/>
  <c r="BK184" i="2"/>
  <c r="J123" i="3"/>
  <c r="BK371" i="2"/>
  <c r="J165" i="2"/>
  <c r="BK712" i="2"/>
  <c r="J433" i="2"/>
  <c r="BK202" i="2"/>
  <c r="J326" i="2"/>
  <c r="J150" i="2"/>
  <c r="BK363" i="2"/>
  <c r="BK305" i="2"/>
  <c r="BK177" i="2"/>
  <c r="J124" i="3"/>
  <c r="BK868" i="2"/>
  <c r="J754" i="2"/>
  <c r="BK433" i="2"/>
  <c r="J270" i="2"/>
  <c r="J868" i="2"/>
  <c r="J744" i="2"/>
  <c r="BK557" i="2"/>
  <c r="J411" i="2"/>
  <c r="J872" i="2"/>
  <c r="BK832" i="2"/>
  <c r="J534" i="2"/>
  <c r="BK228" i="2"/>
  <c r="BK661" i="2"/>
  <c r="BK404" i="2"/>
  <c r="BK339" i="2"/>
  <c r="J296" i="2"/>
  <c r="BK830" i="2"/>
  <c r="J813" i="2"/>
  <c r="J619" i="2"/>
  <c r="BK398" i="2"/>
  <c r="BK265" i="2"/>
  <c r="BK189" i="2"/>
  <c r="J391" i="2"/>
  <c r="J257" i="2"/>
  <c r="BK416" i="2"/>
  <c r="J172" i="2"/>
  <c r="BK469" i="2"/>
  <c r="BK390" i="2"/>
  <c r="BK324" i="2"/>
  <c r="AS94" i="1"/>
  <c r="J381" i="2"/>
  <c r="J220" i="2"/>
  <c r="BK360" i="2"/>
  <c r="BK224" i="2"/>
  <c r="BK125" i="3"/>
  <c r="BK124" i="3"/>
  <c r="BK884" i="2"/>
  <c r="J854" i="2"/>
  <c r="J675" i="2"/>
  <c r="BK331" i="2"/>
  <c r="BK165" i="2"/>
  <c r="J875" i="2"/>
  <c r="BK811" i="2"/>
  <c r="BK633" i="2"/>
  <c r="J406" i="2"/>
  <c r="BK873" i="2"/>
  <c r="J855" i="2"/>
  <c r="BK602" i="2"/>
  <c r="J355" i="2"/>
  <c r="BK647" i="2"/>
  <c r="J413" i="2"/>
  <c r="J373" i="2"/>
  <c r="BK182" i="2"/>
  <c r="J829" i="2"/>
  <c r="J633" i="2"/>
  <c r="BK480" i="2"/>
  <c r="J320" i="2"/>
  <c r="J234" i="2"/>
  <c r="BK430" i="2"/>
  <c r="J358" i="2"/>
  <c r="J430" i="2"/>
  <c r="BK768" i="2"/>
  <c r="BK548" i="2"/>
  <c r="BK413" i="2"/>
  <c r="J347" i="2"/>
  <c r="J300" i="2"/>
  <c r="BK139" i="2"/>
  <c r="BK355" i="2"/>
  <c r="J293" i="2"/>
  <c r="BK368" i="2"/>
  <c r="BK306" i="2"/>
  <c r="BK313" i="2"/>
  <c r="J128" i="3"/>
  <c r="J125" i="3"/>
  <c r="J867" i="2"/>
  <c r="J781" i="2"/>
  <c r="J265" i="2"/>
  <c r="BK879" i="2"/>
  <c r="BK781" i="2"/>
  <c r="BK574" i="2"/>
  <c r="BK422" i="2"/>
  <c r="J879" i="2"/>
  <c r="J850" i="2"/>
  <c r="J556" i="2"/>
  <c r="BK352" i="2"/>
  <c r="J524" i="2"/>
  <c r="BK296" i="2"/>
  <c r="J830" i="2"/>
  <c r="J810" i="2"/>
  <c r="BK552" i="2"/>
  <c r="BK366" i="2"/>
  <c r="BK273" i="2"/>
  <c r="BK172" i="2"/>
  <c r="BK300" i="2"/>
  <c r="BK376" i="2"/>
  <c r="BK261" i="2"/>
  <c r="BK798" i="2"/>
  <c r="J552" i="2"/>
  <c r="J380" i="2"/>
  <c r="J297" i="2"/>
  <c r="BK232" i="2"/>
  <c r="BK347" i="2"/>
  <c r="BK270" i="2"/>
  <c r="BK327" i="2"/>
  <c r="J404" i="2"/>
  <c r="J261" i="2"/>
  <c r="BK130" i="3"/>
  <c r="P121" i="3" l="1"/>
  <c r="P120" i="3"/>
  <c r="AU96" i="1"/>
  <c r="BK812" i="2"/>
  <c r="J812" i="2" s="1"/>
  <c r="J110" i="2" s="1"/>
  <c r="P134" i="2"/>
  <c r="P133" i="2" s="1"/>
  <c r="BK156" i="2"/>
  <c r="J156" i="2" s="1"/>
  <c r="J99" i="2" s="1"/>
  <c r="T156" i="2"/>
  <c r="T133" i="2" s="1"/>
  <c r="T292" i="2"/>
  <c r="R379" i="2"/>
  <c r="R558" i="2"/>
  <c r="R812" i="2"/>
  <c r="R874" i="2"/>
  <c r="T134" i="2"/>
  <c r="BK292" i="2"/>
  <c r="J292" i="2" s="1"/>
  <c r="J101" i="2" s="1"/>
  <c r="R351" i="2"/>
  <c r="P392" i="2"/>
  <c r="T392" i="2"/>
  <c r="P415" i="2"/>
  <c r="T415" i="2"/>
  <c r="R423" i="2"/>
  <c r="P831" i="2"/>
  <c r="R134" i="2"/>
  <c r="P156" i="2"/>
  <c r="R156" i="2"/>
  <c r="P292" i="2"/>
  <c r="P379" i="2"/>
  <c r="BK392" i="2"/>
  <c r="J392" i="2"/>
  <c r="J106" i="2" s="1"/>
  <c r="BK558" i="2"/>
  <c r="J558" i="2" s="1"/>
  <c r="J109" i="2" s="1"/>
  <c r="P812" i="2"/>
  <c r="P874" i="2"/>
  <c r="T166" i="2"/>
  <c r="T351" i="2"/>
  <c r="P558" i="2"/>
  <c r="R831" i="2"/>
  <c r="BK122" i="3"/>
  <c r="J122" i="3" s="1"/>
  <c r="J98" i="3" s="1"/>
  <c r="R166" i="2"/>
  <c r="BK351" i="2"/>
  <c r="J351" i="2" s="1"/>
  <c r="J102" i="2" s="1"/>
  <c r="T379" i="2"/>
  <c r="T558" i="2"/>
  <c r="T812" i="2"/>
  <c r="BK874" i="2"/>
  <c r="J874" i="2" s="1"/>
  <c r="J112" i="2" s="1"/>
  <c r="T122" i="3"/>
  <c r="T121" i="3"/>
  <c r="T120" i="3" s="1"/>
  <c r="P166" i="2"/>
  <c r="P351" i="2"/>
  <c r="BK383" i="2"/>
  <c r="J383" i="2"/>
  <c r="J105" i="2" s="1"/>
  <c r="BK423" i="2"/>
  <c r="J423" i="2" s="1"/>
  <c r="J108" i="2" s="1"/>
  <c r="P423" i="2"/>
  <c r="BK831" i="2"/>
  <c r="J831" i="2" s="1"/>
  <c r="J111" i="2" s="1"/>
  <c r="T874" i="2"/>
  <c r="R122" i="3"/>
  <c r="R121" i="3"/>
  <c r="R120" i="3"/>
  <c r="BK134" i="2"/>
  <c r="BK166" i="2"/>
  <c r="J166" i="2" s="1"/>
  <c r="J100" i="2" s="1"/>
  <c r="R292" i="2"/>
  <c r="BK379" i="2"/>
  <c r="J379" i="2" s="1"/>
  <c r="J103" i="2" s="1"/>
  <c r="P383" i="2"/>
  <c r="T383" i="2"/>
  <c r="R392" i="2"/>
  <c r="BK415" i="2"/>
  <c r="J415" i="2"/>
  <c r="J107" i="2" s="1"/>
  <c r="R415" i="2"/>
  <c r="R382" i="2" s="1"/>
  <c r="T423" i="2"/>
  <c r="T831" i="2"/>
  <c r="BK127" i="3"/>
  <c r="J127" i="3"/>
  <c r="J99" i="3" s="1"/>
  <c r="BK129" i="3"/>
  <c r="J129" i="3"/>
  <c r="J100" i="3"/>
  <c r="J134" i="2"/>
  <c r="J98" i="2"/>
  <c r="J91" i="3"/>
  <c r="J117" i="3"/>
  <c r="BF126" i="3"/>
  <c r="F91" i="3"/>
  <c r="BF125" i="3"/>
  <c r="F117" i="3"/>
  <c r="BF128" i="3"/>
  <c r="E110" i="3"/>
  <c r="BF123" i="3"/>
  <c r="J89" i="3"/>
  <c r="BF124" i="3"/>
  <c r="BF130" i="3"/>
  <c r="E85" i="2"/>
  <c r="J92" i="2"/>
  <c r="J128" i="2"/>
  <c r="BF135" i="2"/>
  <c r="BF143" i="2"/>
  <c r="BF150" i="2"/>
  <c r="BF167" i="2"/>
  <c r="BF172" i="2"/>
  <c r="BF234" i="2"/>
  <c r="BF254" i="2"/>
  <c r="BF270" i="2"/>
  <c r="BF312" i="2"/>
  <c r="BF320" i="2"/>
  <c r="BF324" i="2"/>
  <c r="BF427" i="2"/>
  <c r="BF161" i="2"/>
  <c r="BF232" i="2"/>
  <c r="BF300" i="2"/>
  <c r="BF325" i="2"/>
  <c r="BF331" i="2"/>
  <c r="BF335" i="2"/>
  <c r="BF352" i="2"/>
  <c r="BF421" i="2"/>
  <c r="BF184" i="2"/>
  <c r="BF303" i="2"/>
  <c r="BF305" i="2"/>
  <c r="BF376" i="2"/>
  <c r="BF413" i="2"/>
  <c r="F92" i="2"/>
  <c r="F128" i="2"/>
  <c r="BF177" i="2"/>
  <c r="BF182" i="2"/>
  <c r="BF189" i="2"/>
  <c r="BF215" i="2"/>
  <c r="BF220" i="2"/>
  <c r="BF261" i="2"/>
  <c r="BF404" i="2"/>
  <c r="BF416" i="2"/>
  <c r="J89" i="2"/>
  <c r="BF228" i="2"/>
  <c r="BF327" i="2"/>
  <c r="BF355" i="2"/>
  <c r="BF381" i="2"/>
  <c r="BF501" i="2"/>
  <c r="BF511" i="2"/>
  <c r="BF534" i="2"/>
  <c r="BF544" i="2"/>
  <c r="BF675" i="2"/>
  <c r="BF297" i="2"/>
  <c r="BF380" i="2"/>
  <c r="BF480" i="2"/>
  <c r="BF548" i="2"/>
  <c r="BF157" i="2"/>
  <c r="BF257" i="2"/>
  <c r="BF278" i="2"/>
  <c r="BF326" i="2"/>
  <c r="BF339" i="2"/>
  <c r="BF360" i="2"/>
  <c r="BF363" i="2"/>
  <c r="BF368" i="2"/>
  <c r="BF393" i="2"/>
  <c r="BF398" i="2"/>
  <c r="BF424" i="2"/>
  <c r="BF153" i="2"/>
  <c r="BF165" i="2"/>
  <c r="BF224" i="2"/>
  <c r="BF307" i="2"/>
  <c r="BF310" i="2"/>
  <c r="BF373" i="2"/>
  <c r="BF433" i="2"/>
  <c r="BF439" i="2"/>
  <c r="BF557" i="2"/>
  <c r="BF559" i="2"/>
  <c r="BF574" i="2"/>
  <c r="BF588" i="2"/>
  <c r="BF602" i="2"/>
  <c r="BF740" i="2"/>
  <c r="BF768" i="2"/>
  <c r="BF798" i="2"/>
  <c r="BF811" i="2"/>
  <c r="BF813" i="2"/>
  <c r="BF822" i="2"/>
  <c r="BF825" i="2"/>
  <c r="BF829" i="2"/>
  <c r="BF830" i="2"/>
  <c r="BF861" i="2"/>
  <c r="BF293" i="2"/>
  <c r="BF296" i="2"/>
  <c r="BF347" i="2"/>
  <c r="BF366" i="2"/>
  <c r="BF399" i="2"/>
  <c r="BF552" i="2"/>
  <c r="BF698" i="2"/>
  <c r="BF744" i="2"/>
  <c r="BF781" i="2"/>
  <c r="BF794" i="2"/>
  <c r="BF202" i="2"/>
  <c r="BF313" i="2"/>
  <c r="BF371" i="2"/>
  <c r="BF384" i="2"/>
  <c r="BF390" i="2"/>
  <c r="BF406" i="2"/>
  <c r="BF411" i="2"/>
  <c r="BF414" i="2"/>
  <c r="BF422" i="2"/>
  <c r="BF459" i="2"/>
  <c r="BF469" i="2"/>
  <c r="BF490" i="2"/>
  <c r="BF647" i="2"/>
  <c r="BF661" i="2"/>
  <c r="BF686" i="2"/>
  <c r="BF754" i="2"/>
  <c r="BF810" i="2"/>
  <c r="BF832" i="2"/>
  <c r="BF844" i="2"/>
  <c r="BF868" i="2"/>
  <c r="BF872" i="2"/>
  <c r="BF873" i="2"/>
  <c r="BF875" i="2"/>
  <c r="BF879" i="2"/>
  <c r="BF265" i="2"/>
  <c r="BF306" i="2"/>
  <c r="BF343" i="2"/>
  <c r="BF358" i="2"/>
  <c r="BF430" i="2"/>
  <c r="BF436" i="2"/>
  <c r="BF524" i="2"/>
  <c r="BF814" i="2"/>
  <c r="BF855" i="2"/>
  <c r="BF867" i="2"/>
  <c r="BF871" i="2"/>
  <c r="BF139" i="2"/>
  <c r="BF147" i="2"/>
  <c r="BF273" i="2"/>
  <c r="BF281" i="2"/>
  <c r="BF391" i="2"/>
  <c r="BF449" i="2"/>
  <c r="BF556" i="2"/>
  <c r="BF619" i="2"/>
  <c r="BF633" i="2"/>
  <c r="BF712" i="2"/>
  <c r="BF726" i="2"/>
  <c r="BF838" i="2"/>
  <c r="BF850" i="2"/>
  <c r="BF854" i="2"/>
  <c r="BF880" i="2"/>
  <c r="BF884" i="2"/>
  <c r="J33" i="3"/>
  <c r="AV96" i="1" s="1"/>
  <c r="F37" i="3"/>
  <c r="BD96" i="1" s="1"/>
  <c r="F35" i="3"/>
  <c r="BB96" i="1"/>
  <c r="F33" i="3"/>
  <c r="AZ96" i="1" s="1"/>
  <c r="F33" i="2"/>
  <c r="AZ95" i="1" s="1"/>
  <c r="F36" i="3"/>
  <c r="BC96" i="1"/>
  <c r="F37" i="2"/>
  <c r="BD95" i="1" s="1"/>
  <c r="F36" i="2"/>
  <c r="BC95" i="1" s="1"/>
  <c r="F35" i="2"/>
  <c r="BB95" i="1" s="1"/>
  <c r="J33" i="2"/>
  <c r="AV95" i="1" s="1"/>
  <c r="BK133" i="2" l="1"/>
  <c r="J133" i="2"/>
  <c r="J97" i="2"/>
  <c r="T382" i="2"/>
  <c r="T132" i="2"/>
  <c r="R133" i="2"/>
  <c r="R132" i="2"/>
  <c r="P382" i="2"/>
  <c r="P132" i="2"/>
  <c r="AU95" i="1"/>
  <c r="AU94" i="1" s="1"/>
  <c r="BK382" i="2"/>
  <c r="BK132" i="2" s="1"/>
  <c r="J132" i="2" s="1"/>
  <c r="J96" i="2" s="1"/>
  <c r="BK121" i="3"/>
  <c r="J121" i="3"/>
  <c r="J97" i="3"/>
  <c r="F34" i="2"/>
  <c r="BA95" i="1" s="1"/>
  <c r="J34" i="2"/>
  <c r="AW95" i="1" s="1"/>
  <c r="AT95" i="1" s="1"/>
  <c r="BD94" i="1"/>
  <c r="W33" i="1"/>
  <c r="BB94" i="1"/>
  <c r="AX94" i="1"/>
  <c r="BC94" i="1"/>
  <c r="AY94" i="1" s="1"/>
  <c r="F34" i="3"/>
  <c r="BA96" i="1"/>
  <c r="AZ94" i="1"/>
  <c r="W29" i="1"/>
  <c r="J34" i="3"/>
  <c r="AW96" i="1" s="1"/>
  <c r="AT96" i="1" s="1"/>
  <c r="J382" i="2" l="1"/>
  <c r="J104" i="2" s="1"/>
  <c r="BK120" i="3"/>
  <c r="J120" i="3"/>
  <c r="J30" i="3"/>
  <c r="AG96" i="1"/>
  <c r="BA94" i="1"/>
  <c r="AW94" i="1"/>
  <c r="AK30" i="1" s="1"/>
  <c r="W32" i="1"/>
  <c r="AV94" i="1"/>
  <c r="AK29" i="1"/>
  <c r="W31" i="1"/>
  <c r="J30" i="2"/>
  <c r="AG95" i="1"/>
  <c r="AG94" i="1" s="1"/>
  <c r="AK26" i="1" s="1"/>
  <c r="J39" i="3" l="1"/>
  <c r="J96" i="3"/>
  <c r="AK35" i="1"/>
  <c r="J39" i="2"/>
  <c r="AN95" i="1"/>
  <c r="AN96" i="1"/>
  <c r="AT94" i="1"/>
  <c r="AN94" i="1"/>
  <c r="W30" i="1"/>
</calcChain>
</file>

<file path=xl/sharedStrings.xml><?xml version="1.0" encoding="utf-8"?>
<sst xmlns="http://schemas.openxmlformats.org/spreadsheetml/2006/main" count="8231" uniqueCount="941">
  <si>
    <t>Export Komplet</t>
  </si>
  <si>
    <t/>
  </si>
  <si>
    <t>2.0</t>
  </si>
  <si>
    <t>False</t>
  </si>
  <si>
    <t>{f2cb6721-e3ed-4e37-81ff-23d9ee399a18}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</si>
  <si>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</si>
  <si>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</si>
  <si>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</si>
  <si>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</si>
  <si>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</si>
  <si>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</si>
  <si>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</si>
  <si>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</si>
  <si>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</si>
  <si>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12_2025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</si>
  <si>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</si>
  <si>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</si>
  <si>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BD Modřany - Okružní 2030/4a</t>
  </si>
  <si>
    <t>KSO:</t>
  </si>
  <si>
    <t>CC-CZ:</t>
  </si>
  <si>
    <t>Místo:</t>
  </si>
  <si>
    <t xml:space="preserve"> </t>
  </si>
  <si>
    <t>Datum:</t>
  </si>
  <si>
    <t>19. 3. 2025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</si>
  <si>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</si>
  <si>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</si>
  <si>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</si>
  <si>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</si>
  <si>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</si>
  <si>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</si>
  <si>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</si>
  <si>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</si>
  <si>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</si>
  <si>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</si>
  <si>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</si>
  <si>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</si>
  <si>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</si>
  <si>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</si>
  <si>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</si>
  <si>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</si>
  <si>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</si>
  <si>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</si>
  <si>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</si>
  <si>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</si>
  <si>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</si>
  <si>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</si>
  <si>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</si>
  <si>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</si>
  <si>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</si>
  <si>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</si>
  <si>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</si>
  <si>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</si>
  <si>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</si>
  <si>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</si>
  <si>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</si>
  <si>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</si>
  <si>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</si>
  <si>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</si>
  <si>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</si>
  <si>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</si>
  <si>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</si>
  <si>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</si>
  <si>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</si>
  <si>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</si>
  <si>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</si>
  <si>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</si>
  <si>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</si>
  <si>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</si>
  <si>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</si>
  <si>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</si>
  <si>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</si>
  <si>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</si>
  <si>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</si>
  <si>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</si>
  <si>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</si>
  <si>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</si>
  <si>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</si>
  <si>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</si>
  <si>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</si>
  <si>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Stavební část</t>
  </si>
  <si>
    <t>STA</t>
  </si>
  <si>
    <t>1</t>
  </si>
  <si>
    <t>{1783f45a-8be4-4ef2-945c-22db2a8730db}</t>
  </si>
  <si>
    <t>901</t>
  </si>
  <si>
    <t>VON</t>
  </si>
  <si>
    <t>{54c91d5a-e683-4b9b-bceb-df5496e078ab}</t>
  </si>
  <si>
    <t>KRYCÍ LIST SOUPISU PRACÍ</t>
  </si>
  <si>
    <t>Objekt:</t>
  </si>
  <si>
    <t>01 - SO 01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</si>
  <si>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</si>
  <si>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</si>
  <si>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</si>
  <si>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</si>
  <si>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</si>
  <si>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</si>
  <si>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</si>
  <si>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</si>
  <si>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</si>
  <si>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</si>
  <si>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</si>
  <si>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</si>
  <si>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</si>
  <si>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</si>
  <si>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</si>
  <si>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</si>
  <si>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</si>
  <si>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</si>
  <si>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</si>
  <si>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</si>
  <si>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</si>
  <si>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</si>
  <si>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</si>
  <si>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</si>
  <si>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</si>
  <si>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</si>
  <si>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</si>
  <si>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</si>
  <si>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</si>
  <si>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</si>
  <si>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</si>
  <si>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</si>
  <si>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</si>
  <si>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</si>
  <si>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</si>
  <si>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</si>
  <si>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</si>
  <si>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</si>
  <si>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</si>
  <si>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113106133</t>
  </si>
  <si>
    <t>Rozebrání dlažeb z kamenných dlaždic komunikací pro pěší strojně pl do 50 m2</t>
  </si>
  <si>
    <t>m2</t>
  </si>
  <si>
    <t>4</t>
  </si>
  <si>
    <t>2</t>
  </si>
  <si>
    <t>-502859721</t>
  </si>
  <si>
    <t>VV</t>
  </si>
  <si>
    <t>"viz TZ a PD"</t>
  </si>
  <si>
    <t>"bourání stávajícího chodníku" 18,05</t>
  </si>
  <si>
    <t>Součet</t>
  </si>
  <si>
    <t>113107322</t>
  </si>
  <si>
    <t>Odstranění podkladu z kameniva drceného tl přes 100 do 200 mm strojně pl do 50 m2</t>
  </si>
  <si>
    <t>-857987324</t>
  </si>
  <si>
    <t>3</t>
  </si>
  <si>
    <t>122251101</t>
  </si>
  <si>
    <t>Odkopávky a prokopávky nezapažené v hornině třídy těžitelnosti I skupiny 3 objem do 20 m3 strojně</t>
  </si>
  <si>
    <t>m3</t>
  </si>
  <si>
    <t>-42264938</t>
  </si>
  <si>
    <t>"pro nový chodník" (29,2-18,05)*0,6*0,2</t>
  </si>
  <si>
    <t>162751117</t>
  </si>
  <si>
    <t>Vodorovné přemístění přes 9 000 do 10000 m výkopku/sypaniny z horniny třídy těžitelnosti I skupiny 1 až 3</t>
  </si>
  <si>
    <t>-1042875812</t>
  </si>
  <si>
    <t>"výkopek na skládku" 1,338</t>
  </si>
  <si>
    <t>5</t>
  </si>
  <si>
    <t>171201231</t>
  </si>
  <si>
    <t>Poplatek za uložení zeminy a kamení na recyklační skládce (skládkovné) kód odpadu 17 05 04</t>
  </si>
  <si>
    <t>t</t>
  </si>
  <si>
    <t>987276788</t>
  </si>
  <si>
    <t>1,338*1,8</t>
  </si>
  <si>
    <t>6</t>
  </si>
  <si>
    <t>181951112</t>
  </si>
  <si>
    <t>Úprava pláně v hornině třídy těžitelnosti I skupiny 1 až 3 se zhutněním strojně</t>
  </si>
  <si>
    <t>-566020676</t>
  </si>
  <si>
    <t>"nový chodník" 29,2</t>
  </si>
  <si>
    <t>Komunikace pozemní</t>
  </si>
  <si>
    <t>7</t>
  </si>
  <si>
    <t>564851011</t>
  </si>
  <si>
    <t>Podklad ze štěrkodrtě ŠD plochy do 100 m2 tl 150 mm</t>
  </si>
  <si>
    <t>449817299</t>
  </si>
  <si>
    <t>8</t>
  </si>
  <si>
    <t>596811120</t>
  </si>
  <si>
    <t>Kladení betonové dlažby komunikací pro pěší do lože z kameniva velikosti do 0,09 m2 pl do 50 m2</t>
  </si>
  <si>
    <t>180925871</t>
  </si>
  <si>
    <t>9</t>
  </si>
  <si>
    <t>M</t>
  </si>
  <si>
    <t>592480R5</t>
  </si>
  <si>
    <t>dlažba chodníková betonová tl 50mm přírodní</t>
  </si>
  <si>
    <t>1530061935</t>
  </si>
  <si>
    <t>Úpravy povrchů, podlahy a osazování výplní</t>
  </si>
  <si>
    <t>10</t>
  </si>
  <si>
    <t>621131321</t>
  </si>
  <si>
    <t>Penetrační nátěr vnějších podhledů nanášený strojně</t>
  </si>
  <si>
    <t>-1791952820</t>
  </si>
  <si>
    <t xml:space="preserve">"viz TZ a PD" </t>
  </si>
  <si>
    <t>"spodní hrana balkonové desky" 1,2*2,4*2*2</t>
  </si>
  <si>
    <t>"stříška nad vstupem" 0,6*2,5</t>
  </si>
  <si>
    <t>11</t>
  </si>
  <si>
    <t>621142001</t>
  </si>
  <si>
    <t>Sklovláknité pletivo vnějších podhledů vtlačené do tmelu</t>
  </si>
  <si>
    <t>115815805</t>
  </si>
  <si>
    <t>621211001</t>
  </si>
  <si>
    <t>Montáž kontaktního zateplení vnějších podhledů lepením a mechanickým kotvením polystyrénových desek do betonu nebo zdiva tl do 40 mm</t>
  </si>
  <si>
    <t>-941961812</t>
  </si>
  <si>
    <t>13</t>
  </si>
  <si>
    <t>28375932</t>
  </si>
  <si>
    <t>deska EPS 70 fasádní λ=0,039 tl 40mm</t>
  </si>
  <si>
    <t>-151962633</t>
  </si>
  <si>
    <t>13,02*1,05 'Přepočtené koeficientem množství</t>
  </si>
  <si>
    <t>14</t>
  </si>
  <si>
    <t>621541022</t>
  </si>
  <si>
    <t>Tenkovrstvá silikon-polyuretanová omítka zrnitost 2,0 mm vnějších podhledů</t>
  </si>
  <si>
    <t>650337811</t>
  </si>
  <si>
    <t>15</t>
  </si>
  <si>
    <t>622131321</t>
  </si>
  <si>
    <t>Penetrační nátěr vnějších stěn nanášený strojně</t>
  </si>
  <si>
    <t>722538976</t>
  </si>
  <si>
    <t>"skladba F 01" 331,875</t>
  </si>
  <si>
    <t>"skladba F 02" 54,75</t>
  </si>
  <si>
    <t>"skladba F 03" 2,92</t>
  </si>
  <si>
    <t>"skladba F 04" 14,438</t>
  </si>
  <si>
    <t>"skladba F 05" 6,69</t>
  </si>
  <si>
    <t>"zateplení stěny balkonů 3NP" (1,0*0,4)+(1,4*1,0*2)</t>
  </si>
  <si>
    <t>"ostění oken a dveří"</t>
  </si>
  <si>
    <t>((1,3*3*16)+(3,3*8)+(5,36*2)+(13,95*1)+(4,94*2)+(3,92*2)+(2,3*4)+(3,02*5)+(5,86*1)+(1,3*2)+(1,48*4))*0,15</t>
  </si>
  <si>
    <t>"parapety"</t>
  </si>
  <si>
    <t>((1,3*66)+(0,7*8)+(0,9*2)+(1,25*1)+(1,48*2)+(1,32*2)+(0,7*4)+(0,66*5)+(0,6*2)+(0,5*2)+(0,68*4))*0,15</t>
  </si>
  <si>
    <t>16</t>
  </si>
  <si>
    <t>622142001</t>
  </si>
  <si>
    <t>Sklovláknité pletivo vnějších stěn vtlačené do tmelu</t>
  </si>
  <si>
    <t>1719966450</t>
  </si>
  <si>
    <t>17</t>
  </si>
  <si>
    <t>622211001</t>
  </si>
  <si>
    <t>Montáž kontaktního zateplení vnějších stěn lepením a mechanickým kotvením polystyrénových desek do betonu a zdiva tl do 40 mm vč. montáže a dodávky výztužných profilů</t>
  </si>
  <si>
    <t>198576546</t>
  </si>
  <si>
    <t>"skladba F 04" 0,25*57,75</t>
  </si>
  <si>
    <t>18</t>
  </si>
  <si>
    <t>28376470</t>
  </si>
  <si>
    <t>fasádní deska XPS tl 20mm</t>
  </si>
  <si>
    <t>1477171166</t>
  </si>
  <si>
    <t>14,438*1,05 'Přepočtené koeficientem množství</t>
  </si>
  <si>
    <t>19</t>
  </si>
  <si>
    <t>28376439</t>
  </si>
  <si>
    <t>fasádní deska XPS tl 40mm</t>
  </si>
  <si>
    <t>260804185</t>
  </si>
  <si>
    <t>3,2*1,05 'Přepočtené koeficientem množství</t>
  </si>
  <si>
    <t>20</t>
  </si>
  <si>
    <t>622211021</t>
  </si>
  <si>
    <t>Montáž kontaktního zateplení vnějších stěn lepením a mechanickým kotvením polystyrénových desek do betonu a zdiva tl přes 80 do 120 mm vč. montáže a dodávky výztužných profilů</t>
  </si>
  <si>
    <t>2115260847</t>
  </si>
  <si>
    <t>"skladba F 05" 2,23*1,5*2</t>
  </si>
  <si>
    <t>28376808</t>
  </si>
  <si>
    <t>deska fenolická tepelně izolační fasádní λ=0,020 tl 100mm</t>
  </si>
  <si>
    <t>-1846570131</t>
  </si>
  <si>
    <t>6,69*1,05 'Přepočtené koeficientem množství</t>
  </si>
  <si>
    <t>22</t>
  </si>
  <si>
    <t>622211031</t>
  </si>
  <si>
    <t>Montáž kontaktního zateplení vnějších stěn lepením a mechanickým kotvením polystyrénových desek do betonu a zdiva tl přes 120 do 160 mm vč. montáže a dodávky výztužných profilů</t>
  </si>
  <si>
    <t>-379303285</t>
  </si>
  <si>
    <t xml:space="preserve">"skladba F 01"  </t>
  </si>
  <si>
    <t>"JZ" ((5,0*6,45*2)+(8,4*8,5))</t>
  </si>
  <si>
    <t>"SV" ((7,5*6,4*2)+(3,25*8,3)+(2,5*2,1*2)+(1,3*8,3*2))</t>
  </si>
  <si>
    <t>"SZ" ((8,25*6,5)+(4,0*2,0))</t>
  </si>
  <si>
    <t>"JV" ((8,25*6,5)+(4,0*2,0))</t>
  </si>
  <si>
    <t>"odpočet otvorů"</t>
  </si>
  <si>
    <t>-((1,3*0,7*18)+(0,28*6)+(0,872*0,7*4)+(0,66*1,18*5))</t>
  </si>
  <si>
    <t>-((1,3*1,3*16)+(((1,28*0,66)+(0,82*2,32))*2)+(1,3*1,32*2))</t>
  </si>
  <si>
    <t>-((0,9*2,23*2))</t>
  </si>
  <si>
    <t>-((1,25*6,35*1))</t>
  </si>
  <si>
    <t>-((1,54*2,16))</t>
  </si>
  <si>
    <t>"odpočet skladba 05" -(2,23*1,5*2)</t>
  </si>
  <si>
    <t>Mezisoučet</t>
  </si>
  <si>
    <t>"skladba F 02" 1,0*(8,57+18+8,57+18-1,6+1,2+1,2+0,9*0,9)</t>
  </si>
  <si>
    <t>"skladba F 03" (2,2*0,6)+(4,0*2*0,2)</t>
  </si>
  <si>
    <t>23</t>
  </si>
  <si>
    <t>ISV.8592248001182</t>
  </si>
  <si>
    <t>Isover FASSIL 160mm, λD = 0,035 (W·m-1·K-1),1200x600x160mm, izolace s univerzálním použitím. Vhodné také jako akustická izolace a do protipožárních konstrukcí.</t>
  </si>
  <si>
    <t>140021906</t>
  </si>
  <si>
    <t>24</t>
  </si>
  <si>
    <t>ISV.8591057302961</t>
  </si>
  <si>
    <t>Isover EPS GreyWall Plus 160 mm, λD = 0,031 (W·m-1·K-1),1000x500x160mm, fasádní desky s grafitem pro kontaktní zateplovací systémy ETICS s maximálním izolačním účinkem.</t>
  </si>
  <si>
    <t>1536377281</t>
  </si>
  <si>
    <t>"skladba F 01"  331,875</t>
  </si>
  <si>
    <t>331,875*1,05 'Přepočtené koeficientem množství</t>
  </si>
  <si>
    <t>25</t>
  </si>
  <si>
    <t>28376467</t>
  </si>
  <si>
    <t>fasádní deska XPS tl 160mm</t>
  </si>
  <si>
    <t>1709100202</t>
  </si>
  <si>
    <t>2,92*1,05 'Přepočtené koeficientem množství</t>
  </si>
  <si>
    <t>26</t>
  </si>
  <si>
    <t>622212001</t>
  </si>
  <si>
    <t>Montáž kontaktního zateplení vnějšího ostění, nadpraží nebo parapetu hl. špalety do 200 mm lepením desek z polystyrenu tl do 40 mm</t>
  </si>
  <si>
    <t>m</t>
  </si>
  <si>
    <t>1135913328</t>
  </si>
  <si>
    <t>(1,3*3*16)+(3,3*8)+(5,36*2)+(13,95*1)+(4,94*2)+(3,92*2)+(2,3*4)+(3,02*5)+(5,86*1)+(1,3*2)+(1,48*4)</t>
  </si>
  <si>
    <t>27</t>
  </si>
  <si>
    <t>-1140858529</t>
  </si>
  <si>
    <t>169,88*0,15</t>
  </si>
  <si>
    <t>28</t>
  </si>
  <si>
    <t>622212011</t>
  </si>
  <si>
    <t>Montáž kontaktního zateplení vnějšího ostění, nadpraží nebo parapetu hl. špalety do 200 mm lepením desek z polystyrenu tl do 80 mm</t>
  </si>
  <si>
    <t>-89733459</t>
  </si>
  <si>
    <t>(1,3*66)+(0,7*8)+(0,9*2)+(1,25*1)+(1,48*2)+(1,32*2)+(0,7*4)+(0,66*5)+(0,6*2)+(0,5*2)+(0,68*4)</t>
  </si>
  <si>
    <t>29</t>
  </si>
  <si>
    <t>28375933</t>
  </si>
  <si>
    <t>deska EPS 70 fasádní λ=0,039 tl 50mm</t>
  </si>
  <si>
    <t>-841772656</t>
  </si>
  <si>
    <t>111,07*0,15</t>
  </si>
  <si>
    <t>30</t>
  </si>
  <si>
    <t>62254R022</t>
  </si>
  <si>
    <t>Tenkovrstvá silikon-polyuretanová  omítka zrnitost 2,0 mm vnějších stěn</t>
  </si>
  <si>
    <t>-1915659150</t>
  </si>
  <si>
    <t>Ostatní konstrukce a práce, bourání</t>
  </si>
  <si>
    <t>31</t>
  </si>
  <si>
    <t>916231213</t>
  </si>
  <si>
    <t>Osazení chodníkového obrubníku betonového stojatého s boční opěrou do lože z betonu prostého</t>
  </si>
  <si>
    <t>1770697024</t>
  </si>
  <si>
    <t>"viz TZ a PD" 60,9</t>
  </si>
  <si>
    <t>32</t>
  </si>
  <si>
    <t>5921706R</t>
  </si>
  <si>
    <t>obrubník betonový 1000x50x200mm</t>
  </si>
  <si>
    <t>-438029512</t>
  </si>
  <si>
    <t>33</t>
  </si>
  <si>
    <t>916991121</t>
  </si>
  <si>
    <t>Lože pod obrubníky, krajníky nebo obruby z dlažebních kostek z betonu prostého</t>
  </si>
  <si>
    <t>990201565</t>
  </si>
  <si>
    <t>"viz TZ a PD" 60,9*0,03</t>
  </si>
  <si>
    <t>34</t>
  </si>
  <si>
    <t>941111121</t>
  </si>
  <si>
    <t>Montáž lešení řadového trubkového lehkého s podlahami zatížení do 200 kg/m2 š od 0,9 do 1,2 m v do 10 m</t>
  </si>
  <si>
    <t>1910787615</t>
  </si>
  <si>
    <t>(18,45*9,7*2)+(8,7*9,3)+(8,7*10,05)</t>
  </si>
  <si>
    <t>35</t>
  </si>
  <si>
    <t>941111221</t>
  </si>
  <si>
    <t>Příplatek k lešení řadovému trubkovému lehkému s podlahami do 200 kg/m2 š od 0,9 do 1,2 m v 10 m za každý den použití</t>
  </si>
  <si>
    <t>535387351</t>
  </si>
  <si>
    <t>526,275*90 'Přepočtené koeficientem množství</t>
  </si>
  <si>
    <t>36</t>
  </si>
  <si>
    <t>941111322</t>
  </si>
  <si>
    <t>Odborná prohlídka lešení řadového trubkového lehkého s podlahami zatížení do 200 kg/m2 š od 0,6 do 1,5 m v do 25 m pl přes 500 do 2000 m2 zakrytého sítí</t>
  </si>
  <si>
    <t>kus</t>
  </si>
  <si>
    <t>1005765696</t>
  </si>
  <si>
    <t>37</t>
  </si>
  <si>
    <t>941111821</t>
  </si>
  <si>
    <t>Demontáž lešení řadového trubkového lehkého s podlahami zatížení do 200 kg/m2 š od 0,9 do 1,2 m v do 10 m</t>
  </si>
  <si>
    <t>1822162282</t>
  </si>
  <si>
    <t>38</t>
  </si>
  <si>
    <t>944511111</t>
  </si>
  <si>
    <t>Montáž ochranné sítě z textilie z umělých vláken</t>
  </si>
  <si>
    <t>2007038924</t>
  </si>
  <si>
    <t>39</t>
  </si>
  <si>
    <t>944511211</t>
  </si>
  <si>
    <t>Příplatek k ochranné síti za každý den použití</t>
  </si>
  <si>
    <t>1413836543</t>
  </si>
  <si>
    <t>40</t>
  </si>
  <si>
    <t>944511811</t>
  </si>
  <si>
    <t>Demontáž ochranné sítě z textilie z umělých vláken</t>
  </si>
  <si>
    <t>2013539069</t>
  </si>
  <si>
    <t>41</t>
  </si>
  <si>
    <t>95388 G01</t>
  </si>
  <si>
    <t>Svislé hromosvodové svody včetně držáků pro vedení pro zateplovací systémy - dodávka a montáž vč. montážních a kotevních prvků</t>
  </si>
  <si>
    <t>1193024069</t>
  </si>
  <si>
    <t>"výpis ostatních prvků"</t>
  </si>
  <si>
    <t>Materiál: FeZn</t>
  </si>
  <si>
    <t>Doplňky: Včetně všech kotevních, spojovacích a ostatních pomocných prvků</t>
  </si>
  <si>
    <t>Včetně revize</t>
  </si>
  <si>
    <t>"G 01" 15,5</t>
  </si>
  <si>
    <t>42</t>
  </si>
  <si>
    <t>95388 G03</t>
  </si>
  <si>
    <t>Fasádní vlajkový držák - dodávka a montáž vč. montážních a kotevních prvků</t>
  </si>
  <si>
    <t>-130922465</t>
  </si>
  <si>
    <t>"G 03" 2</t>
  </si>
  <si>
    <t>43</t>
  </si>
  <si>
    <t>953993326</t>
  </si>
  <si>
    <t>Osazení bezpečnostní, orientační nebo informační tabulky přivrtáním na zdivo</t>
  </si>
  <si>
    <t>949218203</t>
  </si>
  <si>
    <t>44</t>
  </si>
  <si>
    <t>73534 G02</t>
  </si>
  <si>
    <t>Číslo popisné a orientační na fasádě</t>
  </si>
  <si>
    <t>1781444950</t>
  </si>
  <si>
    <t>45</t>
  </si>
  <si>
    <t>953994R011</t>
  </si>
  <si>
    <t>Přemístění zvonkového tabla na zateplení</t>
  </si>
  <si>
    <t>kpl</t>
  </si>
  <si>
    <t>929299702</t>
  </si>
  <si>
    <t>46</t>
  </si>
  <si>
    <t>96806R374</t>
  </si>
  <si>
    <t>Vybourání rámů oken  včetně křídel pl do 1 m2</t>
  </si>
  <si>
    <t>1630145601</t>
  </si>
  <si>
    <t>(1,3*0,7*18)+(0,28*6)+(0,872*0,7*4)+(0,66*1,18*5)</t>
  </si>
  <si>
    <t>47</t>
  </si>
  <si>
    <t>96806R375</t>
  </si>
  <si>
    <t>Vybourání  rámů oken včetně křídel pl do 2 m2</t>
  </si>
  <si>
    <t>-872578658</t>
  </si>
  <si>
    <t>(1,3*1,3*16)+(((1,28*0,66)+(0,82*2,32))*2)+(1,3*1,32*2)</t>
  </si>
  <si>
    <t>48</t>
  </si>
  <si>
    <t>96806R376</t>
  </si>
  <si>
    <t>Vybourání rámů oken  včetně křídel pl do 4 m2</t>
  </si>
  <si>
    <t>1799432953</t>
  </si>
  <si>
    <t>(0,9*2,23*2)</t>
  </si>
  <si>
    <t>49</t>
  </si>
  <si>
    <t>96806R377</t>
  </si>
  <si>
    <t>Vybourání  rámů oken včetně křídel pl přes 4 m2</t>
  </si>
  <si>
    <t>-619622651</t>
  </si>
  <si>
    <t>(1,25*6,35*1)</t>
  </si>
  <si>
    <t>50</t>
  </si>
  <si>
    <t>96806R456</t>
  </si>
  <si>
    <t>Vybourání  dveřních zárubní vč křídel pl přes 2 m2</t>
  </si>
  <si>
    <t>-556791864</t>
  </si>
  <si>
    <t>(1,54*2,16)</t>
  </si>
  <si>
    <t>51</t>
  </si>
  <si>
    <t>978035115R</t>
  </si>
  <si>
    <t>Odstranění tenkovrstvé omítky tl do 2 mm obroušením v rozsahu přes 30 do 50 % vč. vyrovnání podkladu</t>
  </si>
  <si>
    <t>1604920101</t>
  </si>
  <si>
    <t>"odstranění degradovaných částí omítek - cca 50%" 210</t>
  </si>
  <si>
    <t>997</t>
  </si>
  <si>
    <t>Přesun sutě</t>
  </si>
  <si>
    <t>52</t>
  </si>
  <si>
    <t>997013114</t>
  </si>
  <si>
    <t>Vnitrostaveništní doprava suti a vybouraných hmot pro budovy v přes 12 do 15 m</t>
  </si>
  <si>
    <t>-1356369636</t>
  </si>
  <si>
    <t>14,819-(4,242+5,235)</t>
  </si>
  <si>
    <t>53</t>
  </si>
  <si>
    <t>997013501</t>
  </si>
  <si>
    <t>Odvoz suti a vybouraných hmot na skládku nebo meziskládku do 1 km se složením</t>
  </si>
  <si>
    <t>541062265</t>
  </si>
  <si>
    <t>54</t>
  </si>
  <si>
    <t>997013509</t>
  </si>
  <si>
    <t>Příplatek k odvozu suti a vybouraných hmot na skládku ZKD 1 km přes 1 km</t>
  </si>
  <si>
    <t>1520080446</t>
  </si>
  <si>
    <t>5,342*9 'Přepočtené koeficientem množství</t>
  </si>
  <si>
    <t>55</t>
  </si>
  <si>
    <t>997013871</t>
  </si>
  <si>
    <t>Poplatek za uložení stavebního odpadu na recyklační skládce (skládkovné) směsného stavebního a demoličního kód odpadu 17 09 04</t>
  </si>
  <si>
    <t>-99037562</t>
  </si>
  <si>
    <t>56</t>
  </si>
  <si>
    <t>997221551</t>
  </si>
  <si>
    <t>Vodorovná doprava suti ze sypkých materiálů do 1 km</t>
  </si>
  <si>
    <t>-1316798142</t>
  </si>
  <si>
    <t>"kamenivo" 5,235</t>
  </si>
  <si>
    <t>57</t>
  </si>
  <si>
    <t>997221559</t>
  </si>
  <si>
    <t>Příplatek ZKD 1 km u vodorovné dopravy suti ze sypkých materiálů</t>
  </si>
  <si>
    <t>1835573401</t>
  </si>
  <si>
    <t>5,235*9 'Přepočtené koeficientem množství</t>
  </si>
  <si>
    <t>58</t>
  </si>
  <si>
    <t>997221561</t>
  </si>
  <si>
    <t>Vodorovná doprava suti z kusových materiálů do 1 km</t>
  </si>
  <si>
    <t>1677411707</t>
  </si>
  <si>
    <t>"kamenná dlažba" 4,242</t>
  </si>
  <si>
    <t>59</t>
  </si>
  <si>
    <t>997221569</t>
  </si>
  <si>
    <t>Příplatek ZKD 1 km u vodorovné dopravy suti z kusových materiálů</t>
  </si>
  <si>
    <t>822619790</t>
  </si>
  <si>
    <t>4,242*9 'Přepočtené koeficientem množství</t>
  </si>
  <si>
    <t>60</t>
  </si>
  <si>
    <t>997221861</t>
  </si>
  <si>
    <t>Poplatek za uložení na recyklační skládce (skládkovné) stavebního odpadu z prostého betonu pod kódem 17 01 01</t>
  </si>
  <si>
    <t>2068752836</t>
  </si>
  <si>
    <t>61</t>
  </si>
  <si>
    <t>997221873</t>
  </si>
  <si>
    <t>Poplatek za uložení na recyklační skládce (skládkovné) stavebního odpadu zeminy a kamení zatříděného do Katalogu odpadů pod kódem 17 05 04</t>
  </si>
  <si>
    <t>-1516711954</t>
  </si>
  <si>
    <t>998</t>
  </si>
  <si>
    <t>Přesun hmot</t>
  </si>
  <si>
    <t>62</t>
  </si>
  <si>
    <t>998011002</t>
  </si>
  <si>
    <t>Přesun hmot pro budovy zděné v přes 6 do 12 m</t>
  </si>
  <si>
    <t>923286252</t>
  </si>
  <si>
    <t>63</t>
  </si>
  <si>
    <t>998011014</t>
  </si>
  <si>
    <t>Příplatek k přesunu hmot pro budovy zděné za zvětšený přesun do 500 m</t>
  </si>
  <si>
    <t>1892692527</t>
  </si>
  <si>
    <t>PSV</t>
  </si>
  <si>
    <t>Práce a dodávky PSV</t>
  </si>
  <si>
    <t>711</t>
  </si>
  <si>
    <t>Izolace proti vodě, vlhkosti a plynům</t>
  </si>
  <si>
    <t>64</t>
  </si>
  <si>
    <t>711141R01</t>
  </si>
  <si>
    <t>Nové hydroizolační souvrství - dodávka a montáž vč. odstranění stávajícího</t>
  </si>
  <si>
    <t>-765615414</t>
  </si>
  <si>
    <t>"balkony"</t>
  </si>
  <si>
    <t>"S02" 2,2*1,05*2</t>
  </si>
  <si>
    <t>"SO3" 3,35*1,0*2</t>
  </si>
  <si>
    <t>65</t>
  </si>
  <si>
    <t>998711203</t>
  </si>
  <si>
    <t>Přesun hmot procentní pro izolace proti vodě, vlhkosti a plynům v objektech v přes 12 do 60 m</t>
  </si>
  <si>
    <t>%</t>
  </si>
  <si>
    <t>2043093632</t>
  </si>
  <si>
    <t>66</t>
  </si>
  <si>
    <t>998711293</t>
  </si>
  <si>
    <t>Příplatek k přesunu hmot procentnímu pro izolace proti vodě, vlhkosti a plynům za zvětšený přesun do 500 m</t>
  </si>
  <si>
    <t>272217465</t>
  </si>
  <si>
    <t>713</t>
  </si>
  <si>
    <t>Izolace tepelné</t>
  </si>
  <si>
    <t>67</t>
  </si>
  <si>
    <t>713121111</t>
  </si>
  <si>
    <t>Montáž izolace tepelné podlah volně kladenými rohožemi, pásy, dílci, deskami 1 vrstva</t>
  </si>
  <si>
    <t>1313763282</t>
  </si>
  <si>
    <t>"SO3" (3,35*1,0*2)</t>
  </si>
  <si>
    <t>68</t>
  </si>
  <si>
    <t>28376650r</t>
  </si>
  <si>
    <t>deska XPS tl 40mm nenasákavá</t>
  </si>
  <si>
    <t>905057207</t>
  </si>
  <si>
    <t>69</t>
  </si>
  <si>
    <t>713121121</t>
  </si>
  <si>
    <t>Montáž izolace tepelné podlah volně kladenými rohožemi, pásy, dílci, deskami 2 vrstvy</t>
  </si>
  <si>
    <t>1828870301</t>
  </si>
  <si>
    <t>"zateplení stropu krovu"</t>
  </si>
  <si>
    <t>(2,25*7,36)+(3,16*17,4)+(2,25*2,53*2)</t>
  </si>
  <si>
    <t>70</t>
  </si>
  <si>
    <t>63152R12</t>
  </si>
  <si>
    <t>minerální vata tl 120mm</t>
  </si>
  <si>
    <t>757089471</t>
  </si>
  <si>
    <t>82,929*2,1 'Přepočtené koeficientem množství</t>
  </si>
  <si>
    <t>71</t>
  </si>
  <si>
    <t>713151111</t>
  </si>
  <si>
    <t>Montáž izolace tepelné střech šikmých kladené volně mezi krokve rohoží, pásů, desek</t>
  </si>
  <si>
    <t>-1347906368</t>
  </si>
  <si>
    <t>"eliminace tepelného mostu - výplň mezi krokvemi"</t>
  </si>
  <si>
    <t>1,25*((7,9*2)+(5,0*2))</t>
  </si>
  <si>
    <t>72</t>
  </si>
  <si>
    <t>63152R55</t>
  </si>
  <si>
    <t xml:space="preserve">minerální vata  tl 160mm </t>
  </si>
  <si>
    <t>1513094837</t>
  </si>
  <si>
    <t>32,25*1,02 'Přepočtené koeficientem množství</t>
  </si>
  <si>
    <t>73</t>
  </si>
  <si>
    <t>998713203</t>
  </si>
  <si>
    <t>Přesun hmot procentní pro izolace tepelné v objektech v přes 12 do 24 m</t>
  </si>
  <si>
    <t>-71725996</t>
  </si>
  <si>
    <t>74</t>
  </si>
  <si>
    <t>998713293</t>
  </si>
  <si>
    <t>Příplatek k přesunu hmot procentnímu pro izolace tepelné za zvětšený přesun do 500 m</t>
  </si>
  <si>
    <t>-38922478</t>
  </si>
  <si>
    <t>762</t>
  </si>
  <si>
    <t>Konstrukce tesařské</t>
  </si>
  <si>
    <t>75</t>
  </si>
  <si>
    <t>76251R224</t>
  </si>
  <si>
    <t>Podlahové kce podkladové z desek OSB  vč. fošnového roštu</t>
  </si>
  <si>
    <t>-1898275565</t>
  </si>
  <si>
    <t>"pochozí lávky - přístup ke komínovým tělesům"</t>
  </si>
  <si>
    <t>(1,0*1,0*2)+(01,1*0,5*2)+(0,8*0,4)+(12*1,05)</t>
  </si>
  <si>
    <t>76</t>
  </si>
  <si>
    <t>998762203</t>
  </si>
  <si>
    <t>Přesun hmot procentní pro kce tesařské v objektech v přes 12 do 24 m</t>
  </si>
  <si>
    <t>1518974825</t>
  </si>
  <si>
    <t>77</t>
  </si>
  <si>
    <t>998762294</t>
  </si>
  <si>
    <t>Příplatek k přesunu hmot procentnímu pro kce tesařské za zvětšený přesun do 1000 m</t>
  </si>
  <si>
    <t>554517981</t>
  </si>
  <si>
    <t>764</t>
  </si>
  <si>
    <t>Konstrukce klempířské</t>
  </si>
  <si>
    <t>78</t>
  </si>
  <si>
    <t>764002841</t>
  </si>
  <si>
    <t>Demontáž oplechování horních ploch zdí a nadezdívek do suti</t>
  </si>
  <si>
    <t>-1807812929</t>
  </si>
  <si>
    <t>"viz TZ a PD" 1,3+9</t>
  </si>
  <si>
    <t>79</t>
  </si>
  <si>
    <t>764002851</t>
  </si>
  <si>
    <t>Demontáž oplechování parapetů do suti</t>
  </si>
  <si>
    <t>244224977</t>
  </si>
  <si>
    <t>"viz TZ a PD" 37,04+1,8+4,05</t>
  </si>
  <si>
    <t>80</t>
  </si>
  <si>
    <t>764002871</t>
  </si>
  <si>
    <t>Demontáž lemování zdí do suti</t>
  </si>
  <si>
    <t>-1227919022</t>
  </si>
  <si>
    <t>"viz TZ a PD" 38</t>
  </si>
  <si>
    <t>81</t>
  </si>
  <si>
    <t>764004801</t>
  </si>
  <si>
    <t>Demontáž podokapního žlabu do suti</t>
  </si>
  <si>
    <t>-24828544</t>
  </si>
  <si>
    <t>"viz TZ a PD" 93,5</t>
  </si>
  <si>
    <t>82</t>
  </si>
  <si>
    <t>764004861</t>
  </si>
  <si>
    <t>Demontáž svodu do suti</t>
  </si>
  <si>
    <t>-896787422</t>
  </si>
  <si>
    <t>"viz TZ a PD" 34</t>
  </si>
  <si>
    <t>83</t>
  </si>
  <si>
    <t>76421 K01</t>
  </si>
  <si>
    <t>Oplechování rovných parapetů rš 430 (pozinkovaný plech s povrchovou práškovou úpravou komaxit tl. plechu 0,7 mm FeZn)</t>
  </si>
  <si>
    <t>523107717</t>
  </si>
  <si>
    <t xml:space="preserve">"výpis klempířských prvků" </t>
  </si>
  <si>
    <t>Materiál: Pozinkovaný plech s povrchovou práškovou úpravou komaxit</t>
  </si>
  <si>
    <t>tloušťka plechu 0,7 mm - FeZn</t>
  </si>
  <si>
    <t>Povrchová úprava:</t>
  </si>
  <si>
    <t>komaxit - RAL dle výběru investora - BÍLÝ ODSTÍN</t>
  </si>
  <si>
    <t>ocelové prvky žárově zinkovány</t>
  </si>
  <si>
    <t>Doplňky: Včetně všech kotevních, spojovacích a ostatních pomocných prvků dle dodavatele.</t>
  </si>
  <si>
    <t>"K 01, 02, 03, 06, 07" 20,8+5,6+6,6+1,2+2,84</t>
  </si>
  <si>
    <t>84</t>
  </si>
  <si>
    <t>76421 K04</t>
  </si>
  <si>
    <t>Oplechování rovných parapetů rš 400 (pozinkovaný plech s povrchovou práškovou úpravou komaxit tl. plechu 0,7 mm FeZn)</t>
  </si>
  <si>
    <t>1469591593</t>
  </si>
  <si>
    <t>"K 04" 1,8</t>
  </si>
  <si>
    <t>85</t>
  </si>
  <si>
    <t>76421 K05</t>
  </si>
  <si>
    <t>Oplechování rovných parapetů rš 360 (pozinkovaný plech s povrchovou práškovou úpravou komaxit tl. plechu 0,7 mm FeZn)</t>
  </si>
  <si>
    <t>-675421640</t>
  </si>
  <si>
    <t>"K 05, 08" 1,25+2,8</t>
  </si>
  <si>
    <t>86</t>
  </si>
  <si>
    <t>76421 K09</t>
  </si>
  <si>
    <t>Oplechování střešních oken - lemování (pozinkovaný plech s povrchovou práškovou úpravou komaxit tl. plechu 0,7 mm FeZn)</t>
  </si>
  <si>
    <t>sada</t>
  </si>
  <si>
    <t>-148887939</t>
  </si>
  <si>
    <t>Systémové lemování pro výměnu střešních oken za okna nové generace včetně zateplovací sady</t>
  </si>
  <si>
    <t>Materiál: Pozinkovaný nebo hliníkový plech s povrchovou práškovou úpravou komaxit</t>
  </si>
  <si>
    <t>komaxit - RAL dle výběru investora - ŠEDÝ ODSTÍN</t>
  </si>
  <si>
    <t>manžeta v červené barvě, drenážní žlábek, pěnové těsnění, zateplovací sada</t>
  </si>
  <si>
    <t>"O 09" 5</t>
  </si>
  <si>
    <t>87</t>
  </si>
  <si>
    <t>76421 K11</t>
  </si>
  <si>
    <t>Oplechování stříšky nad hlavním vstupem rš 610</t>
  </si>
  <si>
    <t>-808423849</t>
  </si>
  <si>
    <t>komaxit - RAL dle výběru investora</t>
  </si>
  <si>
    <t>"K11" 1,3</t>
  </si>
  <si>
    <t>88</t>
  </si>
  <si>
    <t>76421 K12</t>
  </si>
  <si>
    <t>Lemování ke zdi po spádu -lemování vikýřů rš 300</t>
  </si>
  <si>
    <t>1367031163</t>
  </si>
  <si>
    <t>komaxit - RAL dle výběru investora - šedá nebo červená</t>
  </si>
  <si>
    <t>Kotvení v horní části do obvodové zd</t>
  </si>
  <si>
    <t>"K 12" 38</t>
  </si>
  <si>
    <t>89</t>
  </si>
  <si>
    <t>76421 K14</t>
  </si>
  <si>
    <t>Oplechování atiky rš 680</t>
  </si>
  <si>
    <t>1317261175</t>
  </si>
  <si>
    <t>"K14" 9,0</t>
  </si>
  <si>
    <t>90</t>
  </si>
  <si>
    <t>76421 K17</t>
  </si>
  <si>
    <t>Fasádní zakládací profil - v místě založení EPS, XPS, MV rš 240</t>
  </si>
  <si>
    <t>130972257</t>
  </si>
  <si>
    <t>Materiál: Fasádní zakládací profil pro ETICS, plastový !!!</t>
  </si>
  <si>
    <t>PVC</t>
  </si>
  <si>
    <t>Ocelové prvky žárově zinkovány</t>
  </si>
  <si>
    <t>Doplňky: Včetně všech kotevních, spojovacích a ostatních pomocných prvků dle dodav</t>
  </si>
  <si>
    <t>"K17" 61</t>
  </si>
  <si>
    <t>91</t>
  </si>
  <si>
    <t>76421 K18</t>
  </si>
  <si>
    <t>Oplechování rovných parapetů rš 260 (pozinkovaný plech s povrchovou práškovou úpravou komaxit tl. plechu 0,7 mm FeZn)</t>
  </si>
  <si>
    <t>692570625</t>
  </si>
  <si>
    <t>"K 18" 5</t>
  </si>
  <si>
    <t>92</t>
  </si>
  <si>
    <t>76441 K15</t>
  </si>
  <si>
    <t>okapová lišta rš 205 (pozinkovaný plech s povrchovou práškovou úpravou komaxit tl. plechu 0,7 mm FeZn)</t>
  </si>
  <si>
    <t>-623066750</t>
  </si>
  <si>
    <t>Doplňky: Včetně všech kotevních, spojovacích a ostatních pomocných prvků dle dodavatel</t>
  </si>
  <si>
    <t>"K 15, 16" 6,0+6,7</t>
  </si>
  <si>
    <t>93</t>
  </si>
  <si>
    <t>764511602</t>
  </si>
  <si>
    <t>Žlab podokapní půlkruhový z Pz s povrchovou úpravou rš 330 mm</t>
  </si>
  <si>
    <t>1805395689</t>
  </si>
  <si>
    <t>"K 10" 93,5</t>
  </si>
  <si>
    <t>94</t>
  </si>
  <si>
    <t>764511642</t>
  </si>
  <si>
    <t>Kotlík oválný (trychtýřový) pro podokapní žlaby z Pz s povrchovou úpravou 330/100 mm</t>
  </si>
  <si>
    <t>-2073889217</t>
  </si>
  <si>
    <t>"K 11" 4</t>
  </si>
  <si>
    <t>95</t>
  </si>
  <si>
    <t>764518622</t>
  </si>
  <si>
    <t>Svody kruhové včetně objímek, kolen, odskoků z Pz s povrchovou úpravou průměru 100 mm</t>
  </si>
  <si>
    <t>-2018710545</t>
  </si>
  <si>
    <t>"K 12" 31,6+(0,3*4*2)</t>
  </si>
  <si>
    <t>96</t>
  </si>
  <si>
    <t>998764203</t>
  </si>
  <si>
    <t>Přesun hmot procentní pro konstrukce klempířské v objektech v přes 12 do 24 m</t>
  </si>
  <si>
    <t>1859449779</t>
  </si>
  <si>
    <t>97</t>
  </si>
  <si>
    <t>998764293</t>
  </si>
  <si>
    <t>Příplatek k přesunu hmot procentnímu pro konstrukce klempířské za zvětšený přesun do 500 m</t>
  </si>
  <si>
    <t>-842681371</t>
  </si>
  <si>
    <t>766</t>
  </si>
  <si>
    <t>Konstrukce truhlářské</t>
  </si>
  <si>
    <t>98</t>
  </si>
  <si>
    <t>76662 O01</t>
  </si>
  <si>
    <t>Okno dvoukřídlé 1300x1300 mm otevíravé a sklápěcí se systémem mikroventilace s izolačním trojsklem - dodávka a montáž vč. montážních a kotevních prvků</t>
  </si>
  <si>
    <t>-1205516586</t>
  </si>
  <si>
    <t>"tabuky výplní otvorů"</t>
  </si>
  <si>
    <t>Rám: min. 6-ti komorový se stavební hloubkou 82 mm</t>
  </si>
  <si>
    <t>Připojovací spáry řešit systémem parozábran (těsnící páska na interiérové straně). Osazení na profilu</t>
  </si>
  <si>
    <t>PURENIT - součástí dodávky oken, spáry vyplněny PUR pěnou.</t>
  </si>
  <si>
    <t>Zasklení: izolační trojsklo s inertním plynem (argon) a s teplým plastovým rámečkem</t>
  </si>
  <si>
    <t>zasklení čiré,</t>
  </si>
  <si>
    <t>Povrchová úprava: vnější část rámu okna i křídlo včetně doplňků - bílá barva</t>
  </si>
  <si>
    <t>vnitřní část rámu okna i křídlo včetně doplňků - bílá barva</t>
  </si>
  <si>
    <t>Kování: seřiditelné systémové celoobvodové kování s omezovačem sklápění dle standardu okna</t>
  </si>
  <si>
    <t>Součástí sestavy bude systémová klika na otvíravé části okna</t>
  </si>
  <si>
    <t>včetně všech kotevních, spojovacích a ostatních pomocných prvků, barva dle okenních rámů</t>
  </si>
  <si>
    <t>včetně vnější paropropustné pásky</t>
  </si>
  <si>
    <t>"O 01" 8+8</t>
  </si>
  <si>
    <t>99</t>
  </si>
  <si>
    <t>76662 O02</t>
  </si>
  <si>
    <t>Okno jednokřídlé 1300x700 mm otevíravé a sklápěcí se systémem mikroventilace s izolačním trojsklem - dodávka a montáž vč. montážních a kotevních prvků</t>
  </si>
  <si>
    <t>-1180911475</t>
  </si>
  <si>
    <t>"O 02" 4+4</t>
  </si>
  <si>
    <t>100</t>
  </si>
  <si>
    <t>76662 O03</t>
  </si>
  <si>
    <t>Okno jednokřídlé  kruhové d 640  mm otevíravé a sklápěcí se systémem mikroventilace s izolačním trojsklem - dodávka a montáž vč. montážních a kotevních prvků</t>
  </si>
  <si>
    <t>-392799509</t>
  </si>
  <si>
    <t>"O 03" 4+2</t>
  </si>
  <si>
    <t>101</t>
  </si>
  <si>
    <t>76662 O04a</t>
  </si>
  <si>
    <t>Okno jednokřídlé 900x2230 mm otevíravé a sklápěcí se systémem mikroventilace s izolačním trojsklem - dodávka a montáž vč. montážních a kotevních prvků</t>
  </si>
  <si>
    <t>1557871011</t>
  </si>
  <si>
    <t>Doplňky: vnitřní parapet - MDF parapet s nosem, dle standardu</t>
  </si>
  <si>
    <t>vnější parapet - FeZn plech tl. 0,7 mm - barva dle rámů oken</t>
  </si>
  <si>
    <t>včetně všech kotevních, spojovacích a ostatních pomocných prvků, barva dle okenních rámů,</t>
  </si>
  <si>
    <t>"O 04a, 04b" 2</t>
  </si>
  <si>
    <t>102</t>
  </si>
  <si>
    <t>76662 O05</t>
  </si>
  <si>
    <t xml:space="preserve">Okenní sestava 1250x6350 s jednokřídlými a fixními dílci s izolačním trojsklem - dodávka a montáž vč. montážních a kotevních prvků </t>
  </si>
  <si>
    <t>1686671298</t>
  </si>
  <si>
    <t>"O 05" 1</t>
  </si>
  <si>
    <t>103</t>
  </si>
  <si>
    <t>76662 O06</t>
  </si>
  <si>
    <t>okenní sestava dvou jednokřídlových oken 660x1280 + 820x2230  - otevíravé a sklápěcí, se systémem mikroventilace  s izolačním trojsklem - dodávka a montáž vč. montážních a kotevních prvků</t>
  </si>
  <si>
    <t>1601202034</t>
  </si>
  <si>
    <t>"O 06" 2</t>
  </si>
  <si>
    <t>104</t>
  </si>
  <si>
    <t>76662 O07</t>
  </si>
  <si>
    <t>okno dvoukřídlé 1300x1320 otevíravé a sklápěcí, se systémem mikroventilace s izolačním trojsklem - dodávka a montáž vč. montážních a kotevních prvků</t>
  </si>
  <si>
    <t>-1969316814</t>
  </si>
  <si>
    <t>" O07" 2</t>
  </si>
  <si>
    <t>105</t>
  </si>
  <si>
    <t>76662 O08</t>
  </si>
  <si>
    <t>Okno jednokřídlé 830x700 mm otevíravé a sklápěcí se systémem mikroventilace s izolačním trojsklem - dodávka a montáž vč. montážních a kotevních prvků</t>
  </si>
  <si>
    <t>-1251562367</t>
  </si>
  <si>
    <t>"O 08" 4</t>
  </si>
  <si>
    <t>106</t>
  </si>
  <si>
    <t>76662 O09</t>
  </si>
  <si>
    <t>střešní okno 660x1180 jednokřídlé kyvné, se systémem mikroventilace s izolačním trojsklem - dodávka a montáž vč. montážních a kotevních prvků</t>
  </si>
  <si>
    <t>-1014910059</t>
  </si>
  <si>
    <t>Povrchová úprava: vnější část rámu okna i křídlo včetně doplňků - antracit</t>
  </si>
  <si>
    <t>vnitřní část rámu okna i křídlo včetně doplňků - bílá</t>
  </si>
  <si>
    <t>Kování: seřiditelné systémové celoobvodové kování s omezovačem výklopu dle standardu okna</t>
  </si>
  <si>
    <t>" O 09" 5</t>
  </si>
  <si>
    <t>107</t>
  </si>
  <si>
    <t>76666 O10</t>
  </si>
  <si>
    <t>dveře dvoukřídlé 1560x2160 mm  otevíravé, částečně prosklené s izolačním trojsklem vč. zárubně kování a zámku - dodávka a montáž vč. montážních a kotevních prvků</t>
  </si>
  <si>
    <t>-779235471</t>
  </si>
  <si>
    <t>Povrchová úprava: vnější část rámu okna i křídlo včetně doplňků - bílá</t>
  </si>
  <si>
    <t>Kování: tříbodová kotevní lišta s háky, klika v odstínu RAL 7040, zvenku opatřeno klikou, kování v odstínu titan</t>
  </si>
  <si>
    <t>Zámek: bezpečnostní vložkový zámek - rozvorový</t>
  </si>
  <si>
    <t>Práh: prahová lišta</t>
  </si>
  <si>
    <t>" O 10" 1</t>
  </si>
  <si>
    <t>108</t>
  </si>
  <si>
    <t>76662 O11</t>
  </si>
  <si>
    <t>Okno jednokřídlé 400x600 mm otevíravé a sklápěcí se systémem mikroventilace s izolačním trojsklem - dodávka a montáž vč. montážních a kotevních prvků</t>
  </si>
  <si>
    <t>237902744</t>
  </si>
  <si>
    <t>Zasklení: izolační dvojsklo s inertním plynem (argon) a s teplým plastovým rámečkem</t>
  </si>
  <si>
    <t>"O 11" 2</t>
  </si>
  <si>
    <t>109</t>
  </si>
  <si>
    <t>76662 O12</t>
  </si>
  <si>
    <t>Okno jednokřídlé 400x500 mm otevíravé a sklápěcí se systémem mikroventilace s izolačním trojsklem - dodávka a montáž vč. montážních a kotevních prvků</t>
  </si>
  <si>
    <t>113185434</t>
  </si>
  <si>
    <t>"O 12" 2</t>
  </si>
  <si>
    <t>110</t>
  </si>
  <si>
    <t>76662 O13</t>
  </si>
  <si>
    <t>Okno jednokřídlé 400x680 mm otevíravé a sklápěcí se systémem mikroventilace s izolačním trojsklem - dodávka a montáž vč. montážních a kotevních prvků</t>
  </si>
  <si>
    <t>1464606811</t>
  </si>
  <si>
    <t>"O 13" 4</t>
  </si>
  <si>
    <t>111</t>
  </si>
  <si>
    <t>766691811</t>
  </si>
  <si>
    <t>Demontáž parapetních desek dřevěných nebo plastových šířky do 300 mm</t>
  </si>
  <si>
    <t>-1401224649</t>
  </si>
  <si>
    <t>42,41</t>
  </si>
  <si>
    <t>112</t>
  </si>
  <si>
    <t>766694116</t>
  </si>
  <si>
    <t>Montáž parapetních desek dřevěných nebo plastových š do 30 cm</t>
  </si>
  <si>
    <t>651343763</t>
  </si>
  <si>
    <t>"výpis truhlářských výrobků"</t>
  </si>
  <si>
    <t>"T 01" 1,4*16</t>
  </si>
  <si>
    <t>"T 02" 0,8*8</t>
  </si>
  <si>
    <t>"T 03" 0,9*6</t>
  </si>
  <si>
    <t>"T 05" 1,25*1</t>
  </si>
  <si>
    <t>"T 06" 0,66*2</t>
  </si>
  <si>
    <t>"T 07" 1,42*2</t>
  </si>
  <si>
    <t>"T 08" 0,7*4</t>
  </si>
  <si>
    <t>113</t>
  </si>
  <si>
    <t>60794 T01</t>
  </si>
  <si>
    <t>Vnitřní parapetní deska š 250 mm z dřevovláknitých MDF desek se sníženou bobtnavostí</t>
  </si>
  <si>
    <t>-1099396246</t>
  </si>
  <si>
    <t xml:space="preserve">"výpis truhlářských výrobků" </t>
  </si>
  <si>
    <t>Vnitřní parapetní deska z dřevovláknitých MDF desek se sníženou bobtnavostí</t>
  </si>
  <si>
    <t>Celková tloušťka desky 30 mm.</t>
  </si>
  <si>
    <t>Parapetní deska s nosem s profilovanou hranou.</t>
  </si>
  <si>
    <t>Deska kotvena lepením</t>
  </si>
  <si>
    <t>Lakování v odstínu okenních rámů - BÍLÁ BARVA</t>
  </si>
  <si>
    <t>114</t>
  </si>
  <si>
    <t>60794 T05</t>
  </si>
  <si>
    <t>Vnitřní parapetní deska š 190 mm z dřevovláknitých MDF desek se sníženou bobtnavostí</t>
  </si>
  <si>
    <t>196700637</t>
  </si>
  <si>
    <t>115</t>
  </si>
  <si>
    <t>60794 T06</t>
  </si>
  <si>
    <t>Vnitřní parapetní deska š 170 mm z dřevovláknitých MDF desek se sníženou bobtnavostí</t>
  </si>
  <si>
    <t>45152544</t>
  </si>
  <si>
    <t>116</t>
  </si>
  <si>
    <t>766694126</t>
  </si>
  <si>
    <t>Montáž parapetních desek dřevěných nebo plastových š přes 30 cm</t>
  </si>
  <si>
    <t>-796289359</t>
  </si>
  <si>
    <t>"T 09" 5</t>
  </si>
  <si>
    <t>117</t>
  </si>
  <si>
    <t>61144404</t>
  </si>
  <si>
    <t>parapet plastový vnitřní š 400mm</t>
  </si>
  <si>
    <t>-1860851611</t>
  </si>
  <si>
    <t>Vnitřní parapetní deska plastová</t>
  </si>
  <si>
    <t>Celková tloušťka desky 20 mm.</t>
  </si>
  <si>
    <t>bílé provedení z výroby</t>
  </si>
  <si>
    <t>118</t>
  </si>
  <si>
    <t>998766203</t>
  </si>
  <si>
    <t>Přesun hmot procentní pro kce truhlářské v objektech v přes 12 do 24 m</t>
  </si>
  <si>
    <t>999084722</t>
  </si>
  <si>
    <t>119</t>
  </si>
  <si>
    <t>998766294</t>
  </si>
  <si>
    <t>Příplatek k přesunu hmot procentnímu pro kce truhlářské za zvětšený přesun do 1000 m</t>
  </si>
  <si>
    <t>-859479452</t>
  </si>
  <si>
    <t>767</t>
  </si>
  <si>
    <t>Konstrukce zámečnické</t>
  </si>
  <si>
    <t>120</t>
  </si>
  <si>
    <t>767 R001</t>
  </si>
  <si>
    <t>Repase stávajícího zábradlí balkonů (broušení a lakování)</t>
  </si>
  <si>
    <t>361932285</t>
  </si>
  <si>
    <t>121</t>
  </si>
  <si>
    <t>7671 Z01</t>
  </si>
  <si>
    <t>Ocelové zábradlí v. 1100 mm dl. 920+2320 mm - žárově pozinkováno - dodávka a montáž vč. montážních a kotevních prvků</t>
  </si>
  <si>
    <t>1545552407</t>
  </si>
  <si>
    <t>"výpis zámečnických výrobků"</t>
  </si>
  <si>
    <t>Žárový pozink min. 230 mm, metalický, krycí nátěr v odstínu světle šedé</t>
  </si>
  <si>
    <t>- musí odsouhlasit investor</t>
  </si>
  <si>
    <t>délka jednoho kpl = 3,24 m</t>
  </si>
  <si>
    <t>"Z 01" 2</t>
  </si>
  <si>
    <t>122</t>
  </si>
  <si>
    <t>767161813</t>
  </si>
  <si>
    <t>Demontáž zábradlí rovného nerozebíratelného hmotnosti 1 m zábradlí do 20 kg do suti</t>
  </si>
  <si>
    <t>-917109072</t>
  </si>
  <si>
    <t>"viz TZ a PD" 3,24*2</t>
  </si>
  <si>
    <t>123</t>
  </si>
  <si>
    <t>767627307</t>
  </si>
  <si>
    <t>Připojovací spára oken a stěn paropropustnou páskou exteriérovou</t>
  </si>
  <si>
    <t>-599320736</t>
  </si>
  <si>
    <t>((0,6+0,6)*2*8)+((1,3+1,3)*2*18)+((0,7+1,3)*2*8)+((0,8+0,7)*2*6)+((0,7+0,85)*2*4)+((0,6+1,3)*2*2)+((0,8+2,25)*2*2)</t>
  </si>
  <si>
    <t>124</t>
  </si>
  <si>
    <t>998767201</t>
  </si>
  <si>
    <t>Přesun hmot procentní pro zámečnické konstrukce v objektech v do 6 m</t>
  </si>
  <si>
    <t>-1187997091</t>
  </si>
  <si>
    <t>125</t>
  </si>
  <si>
    <t>998767293</t>
  </si>
  <si>
    <t>Příplatek k přesunu hmot procentnímu pro zámečnické konstrukce za zvětšený přesun do 500 m</t>
  </si>
  <si>
    <t>1994003944</t>
  </si>
  <si>
    <t>771</t>
  </si>
  <si>
    <t>Podlahy z dlaždic</t>
  </si>
  <si>
    <t>126</t>
  </si>
  <si>
    <t>771121011</t>
  </si>
  <si>
    <t>Nátěr penetrační na podlahu</t>
  </si>
  <si>
    <t>-1871785038</t>
  </si>
  <si>
    <t>127</t>
  </si>
  <si>
    <t>771121025</t>
  </si>
  <si>
    <t>Broušení stávajícího podkladu před litím stěrky před pokládkou dlažby</t>
  </si>
  <si>
    <t>-585267233</t>
  </si>
  <si>
    <t>"S02" (2,2*1,05*2)</t>
  </si>
  <si>
    <t>128</t>
  </si>
  <si>
    <t>77115R012</t>
  </si>
  <si>
    <t>Hydroizolační stěrka</t>
  </si>
  <si>
    <t>2125730010</t>
  </si>
  <si>
    <t>"S02" (2,2*1,05*2)+((2,25+1,05)*0,3*2)</t>
  </si>
  <si>
    <t>"SO3" (3,35*1,0*2)+((3,8*0,3*2))</t>
  </si>
  <si>
    <t>129</t>
  </si>
  <si>
    <t>771571214</t>
  </si>
  <si>
    <t xml:space="preserve">Montáž podlah z keramických dlaždic reliéfních nebo z dekorů do malty </t>
  </si>
  <si>
    <t>534747076</t>
  </si>
  <si>
    <t>"oprava stávající dlažby před vchodem - odhad" 3</t>
  </si>
  <si>
    <t>130</t>
  </si>
  <si>
    <t>59761R36</t>
  </si>
  <si>
    <t>dlažba keramická slinutá mrazuvzdorná</t>
  </si>
  <si>
    <t>1565845112</t>
  </si>
  <si>
    <t>131</t>
  </si>
  <si>
    <t>771571810</t>
  </si>
  <si>
    <t>Demontáž podlah z dlaždic keramických kladených do malty</t>
  </si>
  <si>
    <t>-944755335</t>
  </si>
  <si>
    <t>"balkony" 11,32</t>
  </si>
  <si>
    <t>132</t>
  </si>
  <si>
    <t>771574434</t>
  </si>
  <si>
    <t>Montáž podlah keramických lepených flexibilním lepícím tmelem</t>
  </si>
  <si>
    <t>-448317558</t>
  </si>
  <si>
    <t>133</t>
  </si>
  <si>
    <t>59761R01</t>
  </si>
  <si>
    <t xml:space="preserve">dlažba keramická mrazuvzdorná tl  10mm </t>
  </si>
  <si>
    <t>272593504</t>
  </si>
  <si>
    <t>134</t>
  </si>
  <si>
    <t>771577211</t>
  </si>
  <si>
    <t>Příplatek k montáži podlah keramických lepených cementovým flexibilním lepidlem za plochu do 5 m2</t>
  </si>
  <si>
    <t>-1392740139</t>
  </si>
  <si>
    <t>11,32+3</t>
  </si>
  <si>
    <t>135</t>
  </si>
  <si>
    <t>771577212</t>
  </si>
  <si>
    <t>Příplatek k montáži podlah keramických lepených cementovým flexibilním lepidlem za omezený prostor</t>
  </si>
  <si>
    <t>1783508635</t>
  </si>
  <si>
    <t>136</t>
  </si>
  <si>
    <t>998771101</t>
  </si>
  <si>
    <t>Přesun hmot tonážní pro podlahy z dlaždic v objektech v do 6 m</t>
  </si>
  <si>
    <t>2096933748</t>
  </si>
  <si>
    <t>137</t>
  </si>
  <si>
    <t>998771193</t>
  </si>
  <si>
    <t>Příplatek k přesunu hmot tonážnímu pro podlahy z dlaždic za zvětšený přesun do 500 m</t>
  </si>
  <si>
    <t>-790357574</t>
  </si>
  <si>
    <t>784</t>
  </si>
  <si>
    <t>Dokončovací práce - malby a tapety</t>
  </si>
  <si>
    <t>138</t>
  </si>
  <si>
    <t>784111011</t>
  </si>
  <si>
    <t>Obroušení podkladu omítnutého v místnostech v do 3,80 m</t>
  </si>
  <si>
    <t>1316685346</t>
  </si>
  <si>
    <t>"oprava maleb kolem nových oken - odhad" 30</t>
  </si>
  <si>
    <t>139</t>
  </si>
  <si>
    <t>784181111</t>
  </si>
  <si>
    <t>Základní silikátová jednonásobná bezbarvá penetrace podkladu v místnostech v do 3,80 m</t>
  </si>
  <si>
    <t>1292802968</t>
  </si>
  <si>
    <t>140</t>
  </si>
  <si>
    <t>784221101</t>
  </si>
  <si>
    <t>Dvojnásobné bílé malby ze směsí za sucha dobře otěruvzdorných v místnostech do 3,80 m</t>
  </si>
  <si>
    <t>-1826410223</t>
  </si>
  <si>
    <t>"oprava malem kolem nových oken - odhad" 30</t>
  </si>
  <si>
    <t>141</t>
  </si>
  <si>
    <t>784221131</t>
  </si>
  <si>
    <t>Příplatek k cenám 2x maleb za sucha otěruvzdorných za provádění pl do 5 m2</t>
  </si>
  <si>
    <t>689125093</t>
  </si>
  <si>
    <t>901 - VON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</si>
  <si>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</si>
  <si>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</si>
  <si>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</si>
  <si>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</si>
  <si>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</si>
  <si>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</si>
  <si>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</si>
  <si>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</si>
  <si>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011503000</t>
  </si>
  <si>
    <t>Stavební průzkum bez rozlišení - pasportizace/repasportizace</t>
  </si>
  <si>
    <t>-1134715024</t>
  </si>
  <si>
    <t>013203000</t>
  </si>
  <si>
    <t>Dokumentace stavby bez rozlišení - DIO</t>
  </si>
  <si>
    <t>1292264243</t>
  </si>
  <si>
    <t>013244000</t>
  </si>
  <si>
    <t>Dokumentace pro provádění stavby</t>
  </si>
  <si>
    <t>1978879573</t>
  </si>
  <si>
    <t>013254000</t>
  </si>
  <si>
    <t>Dokumentace skutečného provedení stavby</t>
  </si>
  <si>
    <t>106235815</t>
  </si>
  <si>
    <t>VRN3</t>
  </si>
  <si>
    <t>Zařízení staveniště</t>
  </si>
  <si>
    <t>030001000</t>
  </si>
  <si>
    <t>-1411551425</t>
  </si>
  <si>
    <t>VRN7</t>
  </si>
  <si>
    <t>Provozní vlivy</t>
  </si>
  <si>
    <t>070001000</t>
  </si>
  <si>
    <t>1024</t>
  </si>
  <si>
    <t>783016916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</si>
</sst>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50000000000003" customHeight="1">
      <c r="AR2" s="231" t="s">
        <v>5</v>
      </c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196" t="s">
        <v>14</v>
      </c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R5" s="20"/>
      <c r="BE5" s="193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198" t="s">
        <v>17</v>
      </c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R6" s="20"/>
      <c r="BE6" s="194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194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194"/>
      <c r="BS8" s="17" t="s">
        <v>6</v>
      </c>
    </row>
    <row r="9" spans="1:74" ht="14.45" customHeight="1">
      <c r="B9" s="20"/>
      <c r="AR9" s="20"/>
      <c r="BE9" s="194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194"/>
      <c r="BS10" s="17" t="s">
        <v>6</v>
      </c>
    </row>
    <row r="11" spans="1:74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194"/>
      <c r="BS11" s="17" t="s">
        <v>6</v>
      </c>
    </row>
    <row r="12" spans="1:74" ht="6.95" customHeight="1">
      <c r="B12" s="20"/>
      <c r="AR12" s="20"/>
      <c r="BE12" s="194"/>
      <c r="BS12" s="17" t="s">
        <v>6</v>
      </c>
    </row>
    <row r="13" spans="1:74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194"/>
      <c r="BS13" s="17" t="s">
        <v>6</v>
      </c>
    </row>
    <row r="14" spans="1:74" ht="12.75">
      <c r="B14" s="20"/>
      <c r="E14" s="199" t="s">
        <v>28</v>
      </c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7" t="s">
        <v>26</v>
      </c>
      <c r="AN14" s="29" t="s">
        <v>28</v>
      </c>
      <c r="AR14" s="20"/>
      <c r="BE14" s="194"/>
      <c r="BS14" s="17" t="s">
        <v>6</v>
      </c>
    </row>
    <row r="15" spans="1:74" ht="6.95" customHeight="1">
      <c r="B15" s="20"/>
      <c r="AR15" s="20"/>
      <c r="BE15" s="194"/>
      <c r="BS15" s="17" t="s">
        <v>3</v>
      </c>
    </row>
    <row r="16" spans="1:74" ht="12" customHeight="1">
      <c r="B16" s="20"/>
      <c r="D16" s="27" t="s">
        <v>29</v>
      </c>
      <c r="AK16" s="27" t="s">
        <v>25</v>
      </c>
      <c r="AN16" s="25" t="s">
        <v>1</v>
      </c>
      <c r="AR16" s="20"/>
      <c r="BE16" s="194"/>
      <c r="BS16" s="17" t="s">
        <v>3</v>
      </c>
    </row>
    <row r="17" spans="2:71" ht="18.399999999999999" customHeight="1">
      <c r="B17" s="20"/>
      <c r="E17" s="25" t="s">
        <v>21</v>
      </c>
      <c r="AK17" s="27" t="s">
        <v>26</v>
      </c>
      <c r="AN17" s="25" t="s">
        <v>1</v>
      </c>
      <c r="AR17" s="20"/>
      <c r="BE17" s="194"/>
      <c r="BS17" s="17" t="s">
        <v>30</v>
      </c>
    </row>
    <row r="18" spans="2:71" ht="6.95" customHeight="1">
      <c r="B18" s="20"/>
      <c r="AR18" s="20"/>
      <c r="BE18" s="194"/>
      <c r="BS18" s="17" t="s">
        <v>6</v>
      </c>
    </row>
    <row r="19" spans="2:71" ht="12" customHeight="1">
      <c r="B19" s="20"/>
      <c r="D19" s="27" t="s">
        <v>31</v>
      </c>
      <c r="AK19" s="27" t="s">
        <v>25</v>
      </c>
      <c r="AN19" s="25" t="s">
        <v>1</v>
      </c>
      <c r="AR19" s="20"/>
      <c r="BE19" s="194"/>
      <c r="BS19" s="17" t="s">
        <v>6</v>
      </c>
    </row>
    <row r="20" spans="2:7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194"/>
      <c r="BS20" s="17" t="s">
        <v>30</v>
      </c>
    </row>
    <row r="21" spans="2:71" ht="6.95" customHeight="1">
      <c r="B21" s="20"/>
      <c r="AR21" s="20"/>
      <c r="BE21" s="194"/>
    </row>
    <row r="22" spans="2:71" ht="12" customHeight="1">
      <c r="B22" s="20"/>
      <c r="D22" s="27" t="s">
        <v>32</v>
      </c>
      <c r="AR22" s="20"/>
      <c r="BE22" s="194"/>
    </row>
    <row r="23" spans="2:71" ht="16.5" customHeight="1">
      <c r="B23" s="20"/>
      <c r="E23" s="201" t="s">
        <v>1</v>
      </c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1"/>
      <c r="AE23" s="201"/>
      <c r="AF23" s="201"/>
      <c r="AG23" s="201"/>
      <c r="AH23" s="201"/>
      <c r="AI23" s="201"/>
      <c r="AJ23" s="201"/>
      <c r="AK23" s="201"/>
      <c r="AL23" s="201"/>
      <c r="AM23" s="201"/>
      <c r="AN23" s="201"/>
      <c r="AR23" s="20"/>
      <c r="BE23" s="194"/>
    </row>
    <row r="24" spans="2:71" ht="6.95" customHeight="1">
      <c r="B24" s="20"/>
      <c r="AR24" s="20"/>
      <c r="BE24" s="194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194"/>
    </row>
    <row r="26" spans="2:71" s="1" customFormat="1" ht="25.9" customHeight="1">
      <c r="B26" s="32"/>
      <c r="D26" s="33" t="s">
        <v>33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2">
        <f>ROUND(AG94,2)</f>
        <v>0</v>
      </c>
      <c r="AL26" s="203"/>
      <c r="AM26" s="203"/>
      <c r="AN26" s="203"/>
      <c r="AO26" s="203"/>
      <c r="AR26" s="32"/>
      <c r="BE26" s="194"/>
    </row>
    <row r="27" spans="2:71" s="1" customFormat="1" ht="6.95" customHeight="1">
      <c r="B27" s="32"/>
      <c r="AR27" s="32"/>
      <c r="BE27" s="194"/>
    </row>
    <row r="28" spans="2:71" s="1" customFormat="1" ht="12.75">
      <c r="B28" s="32"/>
      <c r="L28" s="204" t="s">
        <v>34</v>
      </c>
      <c r="M28" s="204"/>
      <c r="N28" s="204"/>
      <c r="O28" s="204"/>
      <c r="P28" s="204"/>
      <c r="W28" s="204" t="s">
        <v>35</v>
      </c>
      <c r="X28" s="204"/>
      <c r="Y28" s="204"/>
      <c r="Z28" s="204"/>
      <c r="AA28" s="204"/>
      <c r="AB28" s="204"/>
      <c r="AC28" s="204"/>
      <c r="AD28" s="204"/>
      <c r="AE28" s="204"/>
      <c r="AK28" s="204" t="s">
        <v>36</v>
      </c>
      <c r="AL28" s="204"/>
      <c r="AM28" s="204"/>
      <c r="AN28" s="204"/>
      <c r="AO28" s="204"/>
      <c r="AR28" s="32"/>
      <c r="BE28" s="194"/>
    </row>
    <row r="29" spans="2:71" s="2" customFormat="1" ht="14.45" customHeight="1">
      <c r="B29" s="36"/>
      <c r="D29" s="27" t="s">
        <v>37</v>
      </c>
      <c r="F29" s="27" t="s">
        <v>38</v>
      </c>
      <c r="L29" s="207">
        <v>0.21</v>
      </c>
      <c r="M29" s="206"/>
      <c r="N29" s="206"/>
      <c r="O29" s="206"/>
      <c r="P29" s="206"/>
      <c r="W29" s="205">
        <f>ROUND(AZ94, 2)</f>
        <v>0</v>
      </c>
      <c r="X29" s="206"/>
      <c r="Y29" s="206"/>
      <c r="Z29" s="206"/>
      <c r="AA29" s="206"/>
      <c r="AB29" s="206"/>
      <c r="AC29" s="206"/>
      <c r="AD29" s="206"/>
      <c r="AE29" s="206"/>
      <c r="AK29" s="205">
        <f>ROUND(AV94, 2)</f>
        <v>0</v>
      </c>
      <c r="AL29" s="206"/>
      <c r="AM29" s="206"/>
      <c r="AN29" s="206"/>
      <c r="AO29" s="206"/>
      <c r="AR29" s="36"/>
      <c r="BE29" s="195"/>
    </row>
    <row r="30" spans="2:71" s="2" customFormat="1" ht="14.45" customHeight="1">
      <c r="B30" s="36"/>
      <c r="F30" s="27" t="s">
        <v>39</v>
      </c>
      <c r="L30" s="207">
        <v>0.12</v>
      </c>
      <c r="M30" s="206"/>
      <c r="N30" s="206"/>
      <c r="O30" s="206"/>
      <c r="P30" s="206"/>
      <c r="W30" s="205">
        <f>ROUND(BA94, 2)</f>
        <v>0</v>
      </c>
      <c r="X30" s="206"/>
      <c r="Y30" s="206"/>
      <c r="Z30" s="206"/>
      <c r="AA30" s="206"/>
      <c r="AB30" s="206"/>
      <c r="AC30" s="206"/>
      <c r="AD30" s="206"/>
      <c r="AE30" s="206"/>
      <c r="AK30" s="205">
        <f>ROUND(AW94, 2)</f>
        <v>0</v>
      </c>
      <c r="AL30" s="206"/>
      <c r="AM30" s="206"/>
      <c r="AN30" s="206"/>
      <c r="AO30" s="206"/>
      <c r="AR30" s="36"/>
      <c r="BE30" s="195"/>
    </row>
    <row r="31" spans="2:71" s="2" customFormat="1" ht="14.45" hidden="1" customHeight="1">
      <c r="B31" s="36"/>
      <c r="F31" s="27" t="s">
        <v>40</v>
      </c>
      <c r="L31" s="207">
        <v>0.21</v>
      </c>
      <c r="M31" s="206"/>
      <c r="N31" s="206"/>
      <c r="O31" s="206"/>
      <c r="P31" s="206"/>
      <c r="W31" s="205">
        <f>ROUND(BB94, 2)</f>
        <v>0</v>
      </c>
      <c r="X31" s="206"/>
      <c r="Y31" s="206"/>
      <c r="Z31" s="206"/>
      <c r="AA31" s="206"/>
      <c r="AB31" s="206"/>
      <c r="AC31" s="206"/>
      <c r="AD31" s="206"/>
      <c r="AE31" s="206"/>
      <c r="AK31" s="205">
        <v>0</v>
      </c>
      <c r="AL31" s="206"/>
      <c r="AM31" s="206"/>
      <c r="AN31" s="206"/>
      <c r="AO31" s="206"/>
      <c r="AR31" s="36"/>
      <c r="BE31" s="195"/>
    </row>
    <row r="32" spans="2:71" s="2" customFormat="1" ht="14.45" hidden="1" customHeight="1">
      <c r="B32" s="36"/>
      <c r="F32" s="27" t="s">
        <v>41</v>
      </c>
      <c r="L32" s="207">
        <v>0.12</v>
      </c>
      <c r="M32" s="206"/>
      <c r="N32" s="206"/>
      <c r="O32" s="206"/>
      <c r="P32" s="206"/>
      <c r="W32" s="205">
        <f>ROUND(BC94, 2)</f>
        <v>0</v>
      </c>
      <c r="X32" s="206"/>
      <c r="Y32" s="206"/>
      <c r="Z32" s="206"/>
      <c r="AA32" s="206"/>
      <c r="AB32" s="206"/>
      <c r="AC32" s="206"/>
      <c r="AD32" s="206"/>
      <c r="AE32" s="206"/>
      <c r="AK32" s="205">
        <v>0</v>
      </c>
      <c r="AL32" s="206"/>
      <c r="AM32" s="206"/>
      <c r="AN32" s="206"/>
      <c r="AO32" s="206"/>
      <c r="AR32" s="36"/>
      <c r="BE32" s="195"/>
    </row>
    <row r="33" spans="2:57" s="2" customFormat="1" ht="14.45" hidden="1" customHeight="1">
      <c r="B33" s="36"/>
      <c r="F33" s="27" t="s">
        <v>42</v>
      </c>
      <c r="L33" s="207">
        <v>0</v>
      </c>
      <c r="M33" s="206"/>
      <c r="N33" s="206"/>
      <c r="O33" s="206"/>
      <c r="P33" s="206"/>
      <c r="W33" s="205">
        <f>ROUND(BD94, 2)</f>
        <v>0</v>
      </c>
      <c r="X33" s="206"/>
      <c r="Y33" s="206"/>
      <c r="Z33" s="206"/>
      <c r="AA33" s="206"/>
      <c r="AB33" s="206"/>
      <c r="AC33" s="206"/>
      <c r="AD33" s="206"/>
      <c r="AE33" s="206"/>
      <c r="AK33" s="205">
        <v>0</v>
      </c>
      <c r="AL33" s="206"/>
      <c r="AM33" s="206"/>
      <c r="AN33" s="206"/>
      <c r="AO33" s="206"/>
      <c r="AR33" s="36"/>
      <c r="BE33" s="195"/>
    </row>
    <row r="34" spans="2:57" s="1" customFormat="1" ht="6.95" customHeight="1">
      <c r="B34" s="32"/>
      <c r="AR34" s="32"/>
      <c r="BE34" s="194"/>
    </row>
    <row r="35" spans="2:57" s="1" customFormat="1" ht="25.9" customHeight="1">
      <c r="B35" s="32"/>
      <c r="C35" s="37"/>
      <c r="D35" s="38" t="s">
        <v>43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44</v>
      </c>
      <c r="U35" s="39"/>
      <c r="V35" s="39"/>
      <c r="W35" s="39"/>
      <c r="X35" s="208" t="s">
        <v>45</v>
      </c>
      <c r="Y35" s="209"/>
      <c r="Z35" s="209"/>
      <c r="AA35" s="209"/>
      <c r="AB35" s="209"/>
      <c r="AC35" s="39"/>
      <c r="AD35" s="39"/>
      <c r="AE35" s="39"/>
      <c r="AF35" s="39"/>
      <c r="AG35" s="39"/>
      <c r="AH35" s="39"/>
      <c r="AI35" s="39"/>
      <c r="AJ35" s="39"/>
      <c r="AK35" s="210">
        <f>SUM(AK26:AK33)</f>
        <v>0</v>
      </c>
      <c r="AL35" s="209"/>
      <c r="AM35" s="209"/>
      <c r="AN35" s="209"/>
      <c r="AO35" s="211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46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47</v>
      </c>
      <c r="AI49" s="42"/>
      <c r="AJ49" s="42"/>
      <c r="AK49" s="42"/>
      <c r="AL49" s="42"/>
      <c r="AM49" s="42"/>
      <c r="AN49" s="42"/>
      <c r="AO49" s="42"/>
      <c r="AR49" s="32"/>
    </row>
    <row r="50" spans="2:44" ht="11.25">
      <c r="B50" s="20"/>
      <c r="AR50" s="20"/>
    </row>
    <row r="51" spans="2:44" ht="11.25">
      <c r="B51" s="20"/>
      <c r="AR51" s="20"/>
    </row>
    <row r="52" spans="2:44" ht="11.25">
      <c r="B52" s="20"/>
      <c r="AR52" s="20"/>
    </row>
    <row r="53" spans="2:44" ht="11.25">
      <c r="B53" s="20"/>
      <c r="AR53" s="20"/>
    </row>
    <row r="54" spans="2:44" ht="11.25">
      <c r="B54" s="20"/>
      <c r="AR54" s="20"/>
    </row>
    <row r="55" spans="2:44" ht="11.25">
      <c r="B55" s="20"/>
      <c r="AR55" s="20"/>
    </row>
    <row r="56" spans="2:44" ht="11.25">
      <c r="B56" s="20"/>
      <c r="AR56" s="20"/>
    </row>
    <row r="57" spans="2:44" ht="11.25">
      <c r="B57" s="20"/>
      <c r="AR57" s="20"/>
    </row>
    <row r="58" spans="2:44" ht="11.25">
      <c r="B58" s="20"/>
      <c r="AR58" s="20"/>
    </row>
    <row r="59" spans="2:44" ht="11.25">
      <c r="B59" s="20"/>
      <c r="AR59" s="20"/>
    </row>
    <row r="60" spans="2:44" s="1" customFormat="1" ht="12.75">
      <c r="B60" s="32"/>
      <c r="D60" s="43" t="s">
        <v>48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49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48</v>
      </c>
      <c r="AI60" s="34"/>
      <c r="AJ60" s="34"/>
      <c r="AK60" s="34"/>
      <c r="AL60" s="34"/>
      <c r="AM60" s="43" t="s">
        <v>49</v>
      </c>
      <c r="AN60" s="34"/>
      <c r="AO60" s="34"/>
      <c r="AR60" s="32"/>
    </row>
    <row r="61" spans="2:44" ht="11.25">
      <c r="B61" s="20"/>
      <c r="AR61" s="20"/>
    </row>
    <row r="62" spans="2:44" ht="11.25">
      <c r="B62" s="20"/>
      <c r="AR62" s="20"/>
    </row>
    <row r="63" spans="2:44" ht="11.25">
      <c r="B63" s="20"/>
      <c r="AR63" s="20"/>
    </row>
    <row r="64" spans="2:44" s="1" customFormat="1" ht="12.75">
      <c r="B64" s="32"/>
      <c r="D64" s="41" t="s">
        <v>50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51</v>
      </c>
      <c r="AI64" s="42"/>
      <c r="AJ64" s="42"/>
      <c r="AK64" s="42"/>
      <c r="AL64" s="42"/>
      <c r="AM64" s="42"/>
      <c r="AN64" s="42"/>
      <c r="AO64" s="42"/>
      <c r="AR64" s="32"/>
    </row>
    <row r="65" spans="2:44" ht="11.25">
      <c r="B65" s="20"/>
      <c r="AR65" s="20"/>
    </row>
    <row r="66" spans="2:44" ht="11.25">
      <c r="B66" s="20"/>
      <c r="AR66" s="20"/>
    </row>
    <row r="67" spans="2:44" ht="11.25">
      <c r="B67" s="20"/>
      <c r="AR67" s="20"/>
    </row>
    <row r="68" spans="2:44" ht="11.25">
      <c r="B68" s="20"/>
      <c r="AR68" s="20"/>
    </row>
    <row r="69" spans="2:44" ht="11.25">
      <c r="B69" s="20"/>
      <c r="AR69" s="20"/>
    </row>
    <row r="70" spans="2:44" ht="11.25">
      <c r="B70" s="20"/>
      <c r="AR70" s="20"/>
    </row>
    <row r="71" spans="2:44" ht="11.25">
      <c r="B71" s="20"/>
      <c r="AR71" s="20"/>
    </row>
    <row r="72" spans="2:44" ht="11.25">
      <c r="B72" s="20"/>
      <c r="AR72" s="20"/>
    </row>
    <row r="73" spans="2:44" ht="11.25">
      <c r="B73" s="20"/>
      <c r="AR73" s="20"/>
    </row>
    <row r="74" spans="2:44" ht="11.25">
      <c r="B74" s="20"/>
      <c r="AR74" s="20"/>
    </row>
    <row r="75" spans="2:44" s="1" customFormat="1" ht="12.75">
      <c r="B75" s="32"/>
      <c r="D75" s="43" t="s">
        <v>48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49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48</v>
      </c>
      <c r="AI75" s="34"/>
      <c r="AJ75" s="34"/>
      <c r="AK75" s="34"/>
      <c r="AL75" s="34"/>
      <c r="AM75" s="43" t="s">
        <v>49</v>
      </c>
      <c r="AN75" s="34"/>
      <c r="AO75" s="34"/>
      <c r="AR75" s="32"/>
    </row>
    <row r="76" spans="2:44" s="1" customFormat="1" ht="11.25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52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12_2025</v>
      </c>
      <c r="AR84" s="48"/>
    </row>
    <row r="85" spans="1:91" s="4" customFormat="1" ht="36.950000000000003" customHeight="1">
      <c r="B85" s="49"/>
      <c r="C85" s="50" t="s">
        <v>16</v>
      </c>
      <c r="L85" s="212" t="str">
        <f>K6</f>
        <v>Stavební úpravy BD Modřany - Okružní 2030/4a</v>
      </c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3"/>
      <c r="AH85" s="213"/>
      <c r="AI85" s="213"/>
      <c r="AJ85" s="213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 xml:space="preserve"> </v>
      </c>
      <c r="AI87" s="27" t="s">
        <v>22</v>
      </c>
      <c r="AM87" s="214" t="str">
        <f>IF(AN8= "","",AN8)</f>
        <v>19. 3. 2025</v>
      </c>
      <c r="AN87" s="214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24</v>
      </c>
      <c r="L89" s="3" t="str">
        <f>IF(E11= "","",E11)</f>
        <v xml:space="preserve"> </v>
      </c>
      <c r="AI89" s="27" t="s">
        <v>29</v>
      </c>
      <c r="AM89" s="215" t="str">
        <f>IF(E17="","",E17)</f>
        <v xml:space="preserve"> </v>
      </c>
      <c r="AN89" s="216"/>
      <c r="AO89" s="216"/>
      <c r="AP89" s="216"/>
      <c r="AR89" s="32"/>
      <c r="AS89" s="217" t="s">
        <v>53</v>
      </c>
      <c r="AT89" s="218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27</v>
      </c>
      <c r="L90" s="3" t="str">
        <f>IF(E14= "Vyplň údaj","",E14)</f>
        <v/>
      </c>
      <c r="AI90" s="27" t="s">
        <v>31</v>
      </c>
      <c r="AM90" s="215" t="str">
        <f>IF(E20="","",E20)</f>
        <v xml:space="preserve"> </v>
      </c>
      <c r="AN90" s="216"/>
      <c r="AO90" s="216"/>
      <c r="AP90" s="216"/>
      <c r="AR90" s="32"/>
      <c r="AS90" s="219"/>
      <c r="AT90" s="220"/>
      <c r="BD90" s="56"/>
    </row>
    <row r="91" spans="1:91" s="1" customFormat="1" ht="10.9" customHeight="1">
      <c r="B91" s="32"/>
      <c r="AR91" s="32"/>
      <c r="AS91" s="219"/>
      <c r="AT91" s="220"/>
      <c r="BD91" s="56"/>
    </row>
    <row r="92" spans="1:91" s="1" customFormat="1" ht="29.25" customHeight="1">
      <c r="B92" s="32"/>
      <c r="C92" s="221" t="s">
        <v>54</v>
      </c>
      <c r="D92" s="222"/>
      <c r="E92" s="222"/>
      <c r="F92" s="222"/>
      <c r="G92" s="222"/>
      <c r="H92" s="57"/>
      <c r="I92" s="223" t="s">
        <v>55</v>
      </c>
      <c r="J92" s="222"/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22"/>
      <c r="Z92" s="222"/>
      <c r="AA92" s="222"/>
      <c r="AB92" s="222"/>
      <c r="AC92" s="222"/>
      <c r="AD92" s="222"/>
      <c r="AE92" s="222"/>
      <c r="AF92" s="222"/>
      <c r="AG92" s="224" t="s">
        <v>56</v>
      </c>
      <c r="AH92" s="222"/>
      <c r="AI92" s="222"/>
      <c r="AJ92" s="222"/>
      <c r="AK92" s="222"/>
      <c r="AL92" s="222"/>
      <c r="AM92" s="222"/>
      <c r="AN92" s="223" t="s">
        <v>57</v>
      </c>
      <c r="AO92" s="222"/>
      <c r="AP92" s="225"/>
      <c r="AQ92" s="58" t="s">
        <v>58</v>
      </c>
      <c r="AR92" s="32"/>
      <c r="AS92" s="59" t="s">
        <v>59</v>
      </c>
      <c r="AT92" s="60" t="s">
        <v>60</v>
      </c>
      <c r="AU92" s="60" t="s">
        <v>61</v>
      </c>
      <c r="AV92" s="60" t="s">
        <v>62</v>
      </c>
      <c r="AW92" s="60" t="s">
        <v>63</v>
      </c>
      <c r="AX92" s="60" t="s">
        <v>64</v>
      </c>
      <c r="AY92" s="60" t="s">
        <v>65</v>
      </c>
      <c r="AZ92" s="60" t="s">
        <v>66</v>
      </c>
      <c r="BA92" s="60" t="s">
        <v>67</v>
      </c>
      <c r="BB92" s="60" t="s">
        <v>68</v>
      </c>
      <c r="BC92" s="60" t="s">
        <v>69</v>
      </c>
      <c r="BD92" s="61" t="s">
        <v>70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71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9">
        <f>ROUND(SUM(AG95:AG96),2)</f>
        <v>0</v>
      </c>
      <c r="AH94" s="229"/>
      <c r="AI94" s="229"/>
      <c r="AJ94" s="229"/>
      <c r="AK94" s="229"/>
      <c r="AL94" s="229"/>
      <c r="AM94" s="229"/>
      <c r="AN94" s="230">
        <f>SUM(AG94,AT94)</f>
        <v>0</v>
      </c>
      <c r="AO94" s="230"/>
      <c r="AP94" s="230"/>
      <c r="AQ94" s="67" t="s">
        <v>1</v>
      </c>
      <c r="AR94" s="63"/>
      <c r="AS94" s="68">
        <f>ROUND(SUM(AS95:AS96),2)</f>
        <v>0</v>
      </c>
      <c r="AT94" s="69">
        <f>ROUND(SUM(AV94:AW94),2)</f>
        <v>0</v>
      </c>
      <c r="AU94" s="70">
        <f>ROUND(SUM(AU95:AU96),5)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ROUND(SUM(AZ95:AZ96),2)</f>
        <v>0</v>
      </c>
      <c r="BA94" s="69">
        <f>ROUND(SUM(BA95:BA96),2)</f>
        <v>0</v>
      </c>
      <c r="BB94" s="69">
        <f>ROUND(SUM(BB95:BB96),2)</f>
        <v>0</v>
      </c>
      <c r="BC94" s="69">
        <f>ROUND(SUM(BC95:BC96),2)</f>
        <v>0</v>
      </c>
      <c r="BD94" s="71">
        <f>ROUND(SUM(BD95:BD96),2)</f>
        <v>0</v>
      </c>
      <c r="BS94" s="72" t="s">
        <v>72</v>
      </c>
      <c r="BT94" s="72" t="s">
        <v>73</v>
      </c>
      <c r="BU94" s="73" t="s">
        <v>74</v>
      </c>
      <c r="BV94" s="72" t="s">
        <v>75</v>
      </c>
      <c r="BW94" s="72" t="s">
        <v>4</v>
      </c>
      <c r="BX94" s="72" t="s">
        <v>76</v>
      </c>
      <c r="CL94" s="72" t="s">
        <v>1</v>
      </c>
    </row>
    <row r="95" spans="1:91" s="6" customFormat="1" ht="16.5" customHeight="1">
      <c r="A95" s="74" t="s">
        <v>77</v>
      </c>
      <c r="B95" s="75"/>
      <c r="C95" s="76"/>
      <c r="D95" s="228" t="s">
        <v>78</v>
      </c>
      <c r="E95" s="228"/>
      <c r="F95" s="228"/>
      <c r="G95" s="228"/>
      <c r="H95" s="228"/>
      <c r="I95" s="77"/>
      <c r="J95" s="228" t="s">
        <v>79</v>
      </c>
      <c r="K95" s="228"/>
      <c r="L95" s="228"/>
      <c r="M95" s="228"/>
      <c r="N95" s="228"/>
      <c r="O95" s="228"/>
      <c r="P95" s="228"/>
      <c r="Q95" s="228"/>
      <c r="R95" s="228"/>
      <c r="S95" s="228"/>
      <c r="T95" s="228"/>
      <c r="U95" s="228"/>
      <c r="V95" s="228"/>
      <c r="W95" s="228"/>
      <c r="X95" s="228"/>
      <c r="Y95" s="228"/>
      <c r="Z95" s="228"/>
      <c r="AA95" s="228"/>
      <c r="AB95" s="228"/>
      <c r="AC95" s="228"/>
      <c r="AD95" s="228"/>
      <c r="AE95" s="228"/>
      <c r="AF95" s="228"/>
      <c r="AG95" s="226">
        <f>'01 - SO 01 Stavební část'!J30</f>
        <v>0</v>
      </c>
      <c r="AH95" s="227"/>
      <c r="AI95" s="227"/>
      <c r="AJ95" s="227"/>
      <c r="AK95" s="227"/>
      <c r="AL95" s="227"/>
      <c r="AM95" s="227"/>
      <c r="AN95" s="226">
        <f>SUM(AG95,AT95)</f>
        <v>0</v>
      </c>
      <c r="AO95" s="227"/>
      <c r="AP95" s="227"/>
      <c r="AQ95" s="78" t="s">
        <v>80</v>
      </c>
      <c r="AR95" s="75"/>
      <c r="AS95" s="79">
        <v>0</v>
      </c>
      <c r="AT95" s="80">
        <f>ROUND(SUM(AV95:AW95),2)</f>
        <v>0</v>
      </c>
      <c r="AU95" s="81">
        <f>'01 - SO 01 Stavební část'!P132</f>
        <v>0</v>
      </c>
      <c r="AV95" s="80">
        <f>'01 - SO 01 Stavební část'!J33</f>
        <v>0</v>
      </c>
      <c r="AW95" s="80">
        <f>'01 - SO 01 Stavební část'!J34</f>
        <v>0</v>
      </c>
      <c r="AX95" s="80">
        <f>'01 - SO 01 Stavební část'!J35</f>
        <v>0</v>
      </c>
      <c r="AY95" s="80">
        <f>'01 - SO 01 Stavební část'!J36</f>
        <v>0</v>
      </c>
      <c r="AZ95" s="80">
        <f>'01 - SO 01 Stavební část'!F33</f>
        <v>0</v>
      </c>
      <c r="BA95" s="80">
        <f>'01 - SO 01 Stavební část'!F34</f>
        <v>0</v>
      </c>
      <c r="BB95" s="80">
        <f>'01 - SO 01 Stavební část'!F35</f>
        <v>0</v>
      </c>
      <c r="BC95" s="80">
        <f>'01 - SO 01 Stavební část'!F36</f>
        <v>0</v>
      </c>
      <c r="BD95" s="82">
        <f>'01 - SO 01 Stavební část'!F37</f>
        <v>0</v>
      </c>
      <c r="BT95" s="83" t="s">
        <v>81</v>
      </c>
      <c r="BV95" s="83" t="s">
        <v>75</v>
      </c>
      <c r="BW95" s="83" t="s">
        <v>82</v>
      </c>
      <c r="BX95" s="83" t="s">
        <v>4</v>
      </c>
      <c r="CL95" s="83" t="s">
        <v>1</v>
      </c>
      <c r="CM95" s="83" t="s">
        <v>81</v>
      </c>
    </row>
    <row r="96" spans="1:91" s="6" customFormat="1" ht="16.5" customHeight="1">
      <c r="A96" s="74" t="s">
        <v>77</v>
      </c>
      <c r="B96" s="75"/>
      <c r="C96" s="76"/>
      <c r="D96" s="228" t="s">
        <v>83</v>
      </c>
      <c r="E96" s="228"/>
      <c r="F96" s="228"/>
      <c r="G96" s="228"/>
      <c r="H96" s="228"/>
      <c r="I96" s="77"/>
      <c r="J96" s="228" t="s">
        <v>84</v>
      </c>
      <c r="K96" s="228"/>
      <c r="L96" s="228"/>
      <c r="M96" s="228"/>
      <c r="N96" s="228"/>
      <c r="O96" s="228"/>
      <c r="P96" s="228"/>
      <c r="Q96" s="228"/>
      <c r="R96" s="228"/>
      <c r="S96" s="228"/>
      <c r="T96" s="228"/>
      <c r="U96" s="228"/>
      <c r="V96" s="228"/>
      <c r="W96" s="228"/>
      <c r="X96" s="228"/>
      <c r="Y96" s="228"/>
      <c r="Z96" s="228"/>
      <c r="AA96" s="228"/>
      <c r="AB96" s="228"/>
      <c r="AC96" s="228"/>
      <c r="AD96" s="228"/>
      <c r="AE96" s="228"/>
      <c r="AF96" s="228"/>
      <c r="AG96" s="226">
        <f>'901 - VON'!J30</f>
        <v>0</v>
      </c>
      <c r="AH96" s="227"/>
      <c r="AI96" s="227"/>
      <c r="AJ96" s="227"/>
      <c r="AK96" s="227"/>
      <c r="AL96" s="227"/>
      <c r="AM96" s="227"/>
      <c r="AN96" s="226">
        <f>SUM(AG96,AT96)</f>
        <v>0</v>
      </c>
      <c r="AO96" s="227"/>
      <c r="AP96" s="227"/>
      <c r="AQ96" s="78" t="s">
        <v>84</v>
      </c>
      <c r="AR96" s="75"/>
      <c r="AS96" s="84">
        <v>0</v>
      </c>
      <c r="AT96" s="85">
        <f>ROUND(SUM(AV96:AW96),2)</f>
        <v>0</v>
      </c>
      <c r="AU96" s="86">
        <f>'901 - VON'!P120</f>
        <v>0</v>
      </c>
      <c r="AV96" s="85">
        <f>'901 - VON'!J33</f>
        <v>0</v>
      </c>
      <c r="AW96" s="85">
        <f>'901 - VON'!J34</f>
        <v>0</v>
      </c>
      <c r="AX96" s="85">
        <f>'901 - VON'!J35</f>
        <v>0</v>
      </c>
      <c r="AY96" s="85">
        <f>'901 - VON'!J36</f>
        <v>0</v>
      </c>
      <c r="AZ96" s="85">
        <f>'901 - VON'!F33</f>
        <v>0</v>
      </c>
      <c r="BA96" s="85">
        <f>'901 - VON'!F34</f>
        <v>0</v>
      </c>
      <c r="BB96" s="85">
        <f>'901 - VON'!F35</f>
        <v>0</v>
      </c>
      <c r="BC96" s="85">
        <f>'901 - VON'!F36</f>
        <v>0</v>
      </c>
      <c r="BD96" s="87">
        <f>'901 - VON'!F37</f>
        <v>0</v>
      </c>
      <c r="BT96" s="83" t="s">
        <v>81</v>
      </c>
      <c r="BV96" s="83" t="s">
        <v>75</v>
      </c>
      <c r="BW96" s="83" t="s">
        <v>85</v>
      </c>
      <c r="BX96" s="83" t="s">
        <v>4</v>
      </c>
      <c r="CL96" s="83" t="s">
        <v>1</v>
      </c>
      <c r="CM96" s="83" t="s">
        <v>81</v>
      </c>
    </row>
    <row r="97" spans="2:44" s="1" customFormat="1" ht="30" customHeight="1">
      <c r="B97" s="32"/>
      <c r="AR97" s="32"/>
    </row>
    <row r="98" spans="2:44" s="1" customFormat="1" ht="6.95" customHeight="1"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32"/>
    </row>
  </sheetData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SO 01 Stavební část'!C2" display="/" xr:uid="{00000000-0004-0000-0000-000000000000}"/>
    <hyperlink ref="A96" location="'901 - VON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88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1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7" t="s">
        <v>82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5" customHeight="1">
      <c r="B4" s="20"/>
      <c r="D4" s="21" t="s">
        <v>86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2" t="str">
        <f>'Rekapitulace stavby'!K6</f>
        <v>Stavební úpravy BD Modřany - Okružní 2030/4a</v>
      </c>
      <c r="F7" s="233"/>
      <c r="G7" s="233"/>
      <c r="H7" s="233"/>
      <c r="L7" s="20"/>
    </row>
    <row r="8" spans="2:46" s="1" customFormat="1" ht="12" customHeight="1">
      <c r="B8" s="32"/>
      <c r="D8" s="27" t="s">
        <v>87</v>
      </c>
      <c r="L8" s="32"/>
    </row>
    <row r="9" spans="2:46" s="1" customFormat="1" ht="16.5" customHeight="1">
      <c r="B9" s="32"/>
      <c r="E9" s="212" t="s">
        <v>88</v>
      </c>
      <c r="F9" s="234"/>
      <c r="G9" s="234"/>
      <c r="H9" s="234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19. 3. 2025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26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27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5" t="str">
        <f>'Rekapitulace stavby'!E14</f>
        <v>Vyplň údaj</v>
      </c>
      <c r="F18" s="196"/>
      <c r="G18" s="196"/>
      <c r="H18" s="196"/>
      <c r="I18" s="27" t="s">
        <v>26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29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26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31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26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32</v>
      </c>
      <c r="L26" s="32"/>
    </row>
    <row r="27" spans="2:12" s="7" customFormat="1" ht="16.5" customHeight="1">
      <c r="B27" s="89"/>
      <c r="E27" s="201" t="s">
        <v>1</v>
      </c>
      <c r="F27" s="201"/>
      <c r="G27" s="201"/>
      <c r="H27" s="201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33</v>
      </c>
      <c r="J30" s="66">
        <f>ROUND(J132,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35</v>
      </c>
      <c r="I32" s="35" t="s">
        <v>34</v>
      </c>
      <c r="J32" s="35" t="s">
        <v>36</v>
      </c>
      <c r="L32" s="32"/>
    </row>
    <row r="33" spans="2:12" s="1" customFormat="1" ht="14.45" customHeight="1">
      <c r="B33" s="32"/>
      <c r="D33" s="55" t="s">
        <v>37</v>
      </c>
      <c r="E33" s="27" t="s">
        <v>38</v>
      </c>
      <c r="F33" s="91">
        <f>ROUND((SUM(BE132:BE884)),  2)</f>
        <v>0</v>
      </c>
      <c r="I33" s="92">
        <v>0.21</v>
      </c>
      <c r="J33" s="91">
        <f>ROUND(((SUM(BE132:BE884))*I33),  2)</f>
        <v>0</v>
      </c>
      <c r="L33" s="32"/>
    </row>
    <row r="34" spans="2:12" s="1" customFormat="1" ht="14.45" customHeight="1">
      <c r="B34" s="32"/>
      <c r="E34" s="27" t="s">
        <v>39</v>
      </c>
      <c r="F34" s="91">
        <f>ROUND((SUM(BF132:BF884)),  2)</f>
        <v>0</v>
      </c>
      <c r="I34" s="92">
        <v>0.12</v>
      </c>
      <c r="J34" s="91">
        <f>ROUND(((SUM(BF132:BF884))*I34),  2)</f>
        <v>0</v>
      </c>
      <c r="L34" s="32"/>
    </row>
    <row r="35" spans="2:12" s="1" customFormat="1" ht="14.45" hidden="1" customHeight="1">
      <c r="B35" s="32"/>
      <c r="E35" s="27" t="s">
        <v>40</v>
      </c>
      <c r="F35" s="91">
        <f>ROUND((SUM(BG132:BG884)),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41</v>
      </c>
      <c r="F36" s="91">
        <f>ROUND((SUM(BH132:BH884)),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42</v>
      </c>
      <c r="F37" s="91">
        <f>ROUND((SUM(BI132:BI884)),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43</v>
      </c>
      <c r="E39" s="57"/>
      <c r="F39" s="57"/>
      <c r="G39" s="95" t="s">
        <v>44</v>
      </c>
      <c r="H39" s="96" t="s">
        <v>45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48</v>
      </c>
      <c r="E61" s="34"/>
      <c r="F61" s="99" t="s">
        <v>49</v>
      </c>
      <c r="G61" s="43" t="s">
        <v>48</v>
      </c>
      <c r="H61" s="34"/>
      <c r="I61" s="34"/>
      <c r="J61" s="100" t="s">
        <v>49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50</v>
      </c>
      <c r="E65" s="42"/>
      <c r="F65" s="42"/>
      <c r="G65" s="41" t="s">
        <v>51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48</v>
      </c>
      <c r="E76" s="34"/>
      <c r="F76" s="99" t="s">
        <v>49</v>
      </c>
      <c r="G76" s="43" t="s">
        <v>48</v>
      </c>
      <c r="H76" s="34"/>
      <c r="I76" s="34"/>
      <c r="J76" s="100" t="s">
        <v>49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89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2" t="str">
        <f>E7</f>
        <v>Stavební úpravy BD Modřany - Okružní 2030/4a</v>
      </c>
      <c r="F85" s="233"/>
      <c r="G85" s="233"/>
      <c r="H85" s="233"/>
      <c r="L85" s="32"/>
    </row>
    <row r="86" spans="2:47" s="1" customFormat="1" ht="12" customHeight="1">
      <c r="B86" s="32"/>
      <c r="C86" s="27" t="s">
        <v>87</v>
      </c>
      <c r="L86" s="32"/>
    </row>
    <row r="87" spans="2:47" s="1" customFormat="1" ht="16.5" customHeight="1">
      <c r="B87" s="32"/>
      <c r="E87" s="212" t="str">
        <f>E9</f>
        <v>01 - SO 01 Stavební část</v>
      </c>
      <c r="F87" s="234"/>
      <c r="G87" s="234"/>
      <c r="H87" s="234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2" t="str">
        <f>IF(J12="","",J12)</f>
        <v>19. 3. 2025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 xml:space="preserve"> </v>
      </c>
      <c r="I91" s="27" t="s">
        <v>29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27</v>
      </c>
      <c r="F92" s="25" t="str">
        <f>IF(E18="","",E18)</f>
        <v>Vyplň údaj</v>
      </c>
      <c r="I92" s="27" t="s">
        <v>31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90</v>
      </c>
      <c r="D94" s="93"/>
      <c r="E94" s="93"/>
      <c r="F94" s="93"/>
      <c r="G94" s="93"/>
      <c r="H94" s="93"/>
      <c r="I94" s="93"/>
      <c r="J94" s="102" t="s">
        <v>91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92</v>
      </c>
      <c r="J96" s="66">
        <f>J132</f>
        <v>0</v>
      </c>
      <c r="L96" s="32"/>
      <c r="AU96" s="17" t="s">
        <v>93</v>
      </c>
    </row>
    <row r="97" spans="2:12" s="8" customFormat="1" ht="24.95" customHeight="1">
      <c r="B97" s="104"/>
      <c r="D97" s="105" t="s">
        <v>94</v>
      </c>
      <c r="E97" s="106"/>
      <c r="F97" s="106"/>
      <c r="G97" s="106"/>
      <c r="H97" s="106"/>
      <c r="I97" s="106"/>
      <c r="J97" s="107">
        <f>J133</f>
        <v>0</v>
      </c>
      <c r="L97" s="104"/>
    </row>
    <row r="98" spans="2:12" s="9" customFormat="1" ht="19.899999999999999" customHeight="1">
      <c r="B98" s="108"/>
      <c r="D98" s="109" t="s">
        <v>95</v>
      </c>
      <c r="E98" s="110"/>
      <c r="F98" s="110"/>
      <c r="G98" s="110"/>
      <c r="H98" s="110"/>
      <c r="I98" s="110"/>
      <c r="J98" s="111">
        <f>J134</f>
        <v>0</v>
      </c>
      <c r="L98" s="108"/>
    </row>
    <row r="99" spans="2:12" s="9" customFormat="1" ht="19.899999999999999" customHeight="1">
      <c r="B99" s="108"/>
      <c r="D99" s="109" t="s">
        <v>96</v>
      </c>
      <c r="E99" s="110"/>
      <c r="F99" s="110"/>
      <c r="G99" s="110"/>
      <c r="H99" s="110"/>
      <c r="I99" s="110"/>
      <c r="J99" s="111">
        <f>J156</f>
        <v>0</v>
      </c>
      <c r="L99" s="108"/>
    </row>
    <row r="100" spans="2:12" s="9" customFormat="1" ht="19.899999999999999" customHeight="1">
      <c r="B100" s="108"/>
      <c r="D100" s="109" t="s">
        <v>97</v>
      </c>
      <c r="E100" s="110"/>
      <c r="F100" s="110"/>
      <c r="G100" s="110"/>
      <c r="H100" s="110"/>
      <c r="I100" s="110"/>
      <c r="J100" s="111">
        <f>J166</f>
        <v>0</v>
      </c>
      <c r="L100" s="108"/>
    </row>
    <row r="101" spans="2:12" s="9" customFormat="1" ht="19.899999999999999" customHeight="1">
      <c r="B101" s="108"/>
      <c r="D101" s="109" t="s">
        <v>98</v>
      </c>
      <c r="E101" s="110"/>
      <c r="F101" s="110"/>
      <c r="G101" s="110"/>
      <c r="H101" s="110"/>
      <c r="I101" s="110"/>
      <c r="J101" s="111">
        <f>J292</f>
        <v>0</v>
      </c>
      <c r="L101" s="108"/>
    </row>
    <row r="102" spans="2:12" s="9" customFormat="1" ht="19.899999999999999" customHeight="1">
      <c r="B102" s="108"/>
      <c r="D102" s="109" t="s">
        <v>99</v>
      </c>
      <c r="E102" s="110"/>
      <c r="F102" s="110"/>
      <c r="G102" s="110"/>
      <c r="H102" s="110"/>
      <c r="I102" s="110"/>
      <c r="J102" s="111">
        <f>J351</f>
        <v>0</v>
      </c>
      <c r="L102" s="108"/>
    </row>
    <row r="103" spans="2:12" s="9" customFormat="1" ht="19.899999999999999" customHeight="1">
      <c r="B103" s="108"/>
      <c r="D103" s="109" t="s">
        <v>100</v>
      </c>
      <c r="E103" s="110"/>
      <c r="F103" s="110"/>
      <c r="G103" s="110"/>
      <c r="H103" s="110"/>
      <c r="I103" s="110"/>
      <c r="J103" s="111">
        <f>J379</f>
        <v>0</v>
      </c>
      <c r="L103" s="108"/>
    </row>
    <row r="104" spans="2:12" s="8" customFormat="1" ht="24.95" customHeight="1">
      <c r="B104" s="104"/>
      <c r="D104" s="105" t="s">
        <v>101</v>
      </c>
      <c r="E104" s="106"/>
      <c r="F104" s="106"/>
      <c r="G104" s="106"/>
      <c r="H104" s="106"/>
      <c r="I104" s="106"/>
      <c r="J104" s="107">
        <f>J382</f>
        <v>0</v>
      </c>
      <c r="L104" s="104"/>
    </row>
    <row r="105" spans="2:12" s="9" customFormat="1" ht="19.899999999999999" customHeight="1">
      <c r="B105" s="108"/>
      <c r="D105" s="109" t="s">
        <v>102</v>
      </c>
      <c r="E105" s="110"/>
      <c r="F105" s="110"/>
      <c r="G105" s="110"/>
      <c r="H105" s="110"/>
      <c r="I105" s="110"/>
      <c r="J105" s="111">
        <f>J383</f>
        <v>0</v>
      </c>
      <c r="L105" s="108"/>
    </row>
    <row r="106" spans="2:12" s="9" customFormat="1" ht="19.899999999999999" customHeight="1">
      <c r="B106" s="108"/>
      <c r="D106" s="109" t="s">
        <v>103</v>
      </c>
      <c r="E106" s="110"/>
      <c r="F106" s="110"/>
      <c r="G106" s="110"/>
      <c r="H106" s="110"/>
      <c r="I106" s="110"/>
      <c r="J106" s="111">
        <f>J392</f>
        <v>0</v>
      </c>
      <c r="L106" s="108"/>
    </row>
    <row r="107" spans="2:12" s="9" customFormat="1" ht="19.899999999999999" customHeight="1">
      <c r="B107" s="108"/>
      <c r="D107" s="109" t="s">
        <v>104</v>
      </c>
      <c r="E107" s="110"/>
      <c r="F107" s="110"/>
      <c r="G107" s="110"/>
      <c r="H107" s="110"/>
      <c r="I107" s="110"/>
      <c r="J107" s="111">
        <f>J415</f>
        <v>0</v>
      </c>
      <c r="L107" s="108"/>
    </row>
    <row r="108" spans="2:12" s="9" customFormat="1" ht="19.899999999999999" customHeight="1">
      <c r="B108" s="108"/>
      <c r="D108" s="109" t="s">
        <v>105</v>
      </c>
      <c r="E108" s="110"/>
      <c r="F108" s="110"/>
      <c r="G108" s="110"/>
      <c r="H108" s="110"/>
      <c r="I108" s="110"/>
      <c r="J108" s="111">
        <f>J423</f>
        <v>0</v>
      </c>
      <c r="L108" s="108"/>
    </row>
    <row r="109" spans="2:12" s="9" customFormat="1" ht="19.899999999999999" customHeight="1">
      <c r="B109" s="108"/>
      <c r="D109" s="109" t="s">
        <v>106</v>
      </c>
      <c r="E109" s="110"/>
      <c r="F109" s="110"/>
      <c r="G109" s="110"/>
      <c r="H109" s="110"/>
      <c r="I109" s="110"/>
      <c r="J109" s="111">
        <f>J558</f>
        <v>0</v>
      </c>
      <c r="L109" s="108"/>
    </row>
    <row r="110" spans="2:12" s="9" customFormat="1" ht="19.899999999999999" customHeight="1">
      <c r="B110" s="108"/>
      <c r="D110" s="109" t="s">
        <v>107</v>
      </c>
      <c r="E110" s="110"/>
      <c r="F110" s="110"/>
      <c r="G110" s="110"/>
      <c r="H110" s="110"/>
      <c r="I110" s="110"/>
      <c r="J110" s="111">
        <f>J812</f>
        <v>0</v>
      </c>
      <c r="L110" s="108"/>
    </row>
    <row r="111" spans="2:12" s="9" customFormat="1" ht="19.899999999999999" customHeight="1">
      <c r="B111" s="108"/>
      <c r="D111" s="109" t="s">
        <v>108</v>
      </c>
      <c r="E111" s="110"/>
      <c r="F111" s="110"/>
      <c r="G111" s="110"/>
      <c r="H111" s="110"/>
      <c r="I111" s="110"/>
      <c r="J111" s="111">
        <f>J831</f>
        <v>0</v>
      </c>
      <c r="L111" s="108"/>
    </row>
    <row r="112" spans="2:12" s="9" customFormat="1" ht="19.899999999999999" customHeight="1">
      <c r="B112" s="108"/>
      <c r="D112" s="109" t="s">
        <v>109</v>
      </c>
      <c r="E112" s="110"/>
      <c r="F112" s="110"/>
      <c r="G112" s="110"/>
      <c r="H112" s="110"/>
      <c r="I112" s="110"/>
      <c r="J112" s="111">
        <f>J874</f>
        <v>0</v>
      </c>
      <c r="L112" s="108"/>
    </row>
    <row r="113" spans="2:12" s="1" customFormat="1" ht="21.75" customHeight="1">
      <c r="B113" s="32"/>
      <c r="L113" s="32"/>
    </row>
    <row r="114" spans="2:12" s="1" customFormat="1" ht="6.95" customHeight="1"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32"/>
    </row>
    <row r="118" spans="2:12" s="1" customFormat="1" ht="6.95" customHeight="1"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32"/>
    </row>
    <row r="119" spans="2:12" s="1" customFormat="1" ht="24.95" customHeight="1">
      <c r="B119" s="32"/>
      <c r="C119" s="21" t="s">
        <v>110</v>
      </c>
      <c r="L119" s="32"/>
    </row>
    <row r="120" spans="2:12" s="1" customFormat="1" ht="6.95" customHeight="1">
      <c r="B120" s="32"/>
      <c r="L120" s="32"/>
    </row>
    <row r="121" spans="2:12" s="1" customFormat="1" ht="12" customHeight="1">
      <c r="B121" s="32"/>
      <c r="C121" s="27" t="s">
        <v>16</v>
      </c>
      <c r="L121" s="32"/>
    </row>
    <row r="122" spans="2:12" s="1" customFormat="1" ht="16.5" customHeight="1">
      <c r="B122" s="32"/>
      <c r="E122" s="232" t="str">
        <f>E7</f>
        <v>Stavební úpravy BD Modřany - Okružní 2030/4a</v>
      </c>
      <c r="F122" s="233"/>
      <c r="G122" s="233"/>
      <c r="H122" s="233"/>
      <c r="L122" s="32"/>
    </row>
    <row r="123" spans="2:12" s="1" customFormat="1" ht="12" customHeight="1">
      <c r="B123" s="32"/>
      <c r="C123" s="27" t="s">
        <v>87</v>
      </c>
      <c r="L123" s="32"/>
    </row>
    <row r="124" spans="2:12" s="1" customFormat="1" ht="16.5" customHeight="1">
      <c r="B124" s="32"/>
      <c r="E124" s="212" t="str">
        <f>E9</f>
        <v>01 - SO 01 Stavební část</v>
      </c>
      <c r="F124" s="234"/>
      <c r="G124" s="234"/>
      <c r="H124" s="234"/>
      <c r="L124" s="32"/>
    </row>
    <row r="125" spans="2:12" s="1" customFormat="1" ht="6.95" customHeight="1">
      <c r="B125" s="32"/>
      <c r="L125" s="32"/>
    </row>
    <row r="126" spans="2:12" s="1" customFormat="1" ht="12" customHeight="1">
      <c r="B126" s="32"/>
      <c r="C126" s="27" t="s">
        <v>20</v>
      </c>
      <c r="F126" s="25" t="str">
        <f>F12</f>
        <v xml:space="preserve"> </v>
      </c>
      <c r="I126" s="27" t="s">
        <v>22</v>
      </c>
      <c r="J126" s="52" t="str">
        <f>IF(J12="","",J12)</f>
        <v>19. 3. 2025</v>
      </c>
      <c r="L126" s="32"/>
    </row>
    <row r="127" spans="2:12" s="1" customFormat="1" ht="6.95" customHeight="1">
      <c r="B127" s="32"/>
      <c r="L127" s="32"/>
    </row>
    <row r="128" spans="2:12" s="1" customFormat="1" ht="15.2" customHeight="1">
      <c r="B128" s="32"/>
      <c r="C128" s="27" t="s">
        <v>24</v>
      </c>
      <c r="F128" s="25" t="str">
        <f>E15</f>
        <v xml:space="preserve"> </v>
      </c>
      <c r="I128" s="27" t="s">
        <v>29</v>
      </c>
      <c r="J128" s="30" t="str">
        <f>E21</f>
        <v xml:space="preserve"> </v>
      </c>
      <c r="L128" s="32"/>
    </row>
    <row r="129" spans="2:65" s="1" customFormat="1" ht="15.2" customHeight="1">
      <c r="B129" s="32"/>
      <c r="C129" s="27" t="s">
        <v>27</v>
      </c>
      <c r="F129" s="25" t="str">
        <f>IF(E18="","",E18)</f>
        <v>Vyplň údaj</v>
      </c>
      <c r="I129" s="27" t="s">
        <v>31</v>
      </c>
      <c r="J129" s="30" t="str">
        <f>E24</f>
        <v xml:space="preserve"> </v>
      </c>
      <c r="L129" s="32"/>
    </row>
    <row r="130" spans="2:65" s="1" customFormat="1" ht="10.35" customHeight="1">
      <c r="B130" s="32"/>
      <c r="L130" s="32"/>
    </row>
    <row r="131" spans="2:65" s="10" customFormat="1" ht="29.25" customHeight="1">
      <c r="B131" s="112"/>
      <c r="C131" s="113" t="s">
        <v>111</v>
      </c>
      <c r="D131" s="114" t="s">
        <v>58</v>
      </c>
      <c r="E131" s="114" t="s">
        <v>54</v>
      </c>
      <c r="F131" s="114" t="s">
        <v>55</v>
      </c>
      <c r="G131" s="114" t="s">
        <v>112</v>
      </c>
      <c r="H131" s="114" t="s">
        <v>113</v>
      </c>
      <c r="I131" s="114" t="s">
        <v>114</v>
      </c>
      <c r="J131" s="115" t="s">
        <v>91</v>
      </c>
      <c r="K131" s="116" t="s">
        <v>115</v>
      </c>
      <c r="L131" s="112"/>
      <c r="M131" s="59" t="s">
        <v>1</v>
      </c>
      <c r="N131" s="60" t="s">
        <v>37</v>
      </c>
      <c r="O131" s="60" t="s">
        <v>116</v>
      </c>
      <c r="P131" s="60" t="s">
        <v>117</v>
      </c>
      <c r="Q131" s="60" t="s">
        <v>118</v>
      </c>
      <c r="R131" s="60" t="s">
        <v>119</v>
      </c>
      <c r="S131" s="60" t="s">
        <v>120</v>
      </c>
      <c r="T131" s="61" t="s">
        <v>121</v>
      </c>
    </row>
    <row r="132" spans="2:65" s="1" customFormat="1" ht="22.9" customHeight="1">
      <c r="B132" s="32"/>
      <c r="C132" s="64" t="s">
        <v>122</v>
      </c>
      <c r="J132" s="117">
        <f>BK132</f>
        <v>0</v>
      </c>
      <c r="L132" s="32"/>
      <c r="M132" s="62"/>
      <c r="N132" s="53"/>
      <c r="O132" s="53"/>
      <c r="P132" s="118">
        <f>P133+P382</f>
        <v>0</v>
      </c>
      <c r="Q132" s="53"/>
      <c r="R132" s="118">
        <f>R133+R382</f>
        <v>34.459480379999995</v>
      </c>
      <c r="S132" s="53"/>
      <c r="T132" s="119">
        <f>T133+T382</f>
        <v>14.819153700000001</v>
      </c>
      <c r="AT132" s="17" t="s">
        <v>72</v>
      </c>
      <c r="AU132" s="17" t="s">
        <v>93</v>
      </c>
      <c r="BK132" s="120">
        <f>BK133+BK382</f>
        <v>0</v>
      </c>
    </row>
    <row r="133" spans="2:65" s="11" customFormat="1" ht="25.9" customHeight="1">
      <c r="B133" s="121"/>
      <c r="D133" s="122" t="s">
        <v>72</v>
      </c>
      <c r="E133" s="123" t="s">
        <v>123</v>
      </c>
      <c r="F133" s="123" t="s">
        <v>124</v>
      </c>
      <c r="I133" s="124"/>
      <c r="J133" s="125">
        <f>BK133</f>
        <v>0</v>
      </c>
      <c r="L133" s="121"/>
      <c r="M133" s="126"/>
      <c r="P133" s="127">
        <f>P134+P156+P166+P292+P351+P379</f>
        <v>0</v>
      </c>
      <c r="R133" s="127">
        <f>R134+R156+R166+R292+R351+R379</f>
        <v>29.595864279999997</v>
      </c>
      <c r="T133" s="128">
        <f>T134+T156+T166+T292+T351+T379</f>
        <v>12.900300000000001</v>
      </c>
      <c r="AR133" s="122" t="s">
        <v>81</v>
      </c>
      <c r="AT133" s="129" t="s">
        <v>72</v>
      </c>
      <c r="AU133" s="129" t="s">
        <v>73</v>
      </c>
      <c r="AY133" s="122" t="s">
        <v>125</v>
      </c>
      <c r="BK133" s="130">
        <f>BK134+BK156+BK166+BK292+BK351+BK379</f>
        <v>0</v>
      </c>
    </row>
    <row r="134" spans="2:65" s="11" customFormat="1" ht="22.9" customHeight="1">
      <c r="B134" s="121"/>
      <c r="D134" s="122" t="s">
        <v>72</v>
      </c>
      <c r="E134" s="131" t="s">
        <v>81</v>
      </c>
      <c r="F134" s="131" t="s">
        <v>126</v>
      </c>
      <c r="I134" s="124"/>
      <c r="J134" s="132">
        <f>BK134</f>
        <v>0</v>
      </c>
      <c r="L134" s="121"/>
      <c r="M134" s="126"/>
      <c r="P134" s="127">
        <f>SUM(P135:P155)</f>
        <v>0</v>
      </c>
      <c r="R134" s="127">
        <f>SUM(R135:R155)</f>
        <v>0</v>
      </c>
      <c r="T134" s="128">
        <f>SUM(T135:T155)</f>
        <v>9.4762500000000003</v>
      </c>
      <c r="AR134" s="122" t="s">
        <v>81</v>
      </c>
      <c r="AT134" s="129" t="s">
        <v>72</v>
      </c>
      <c r="AU134" s="129" t="s">
        <v>81</v>
      </c>
      <c r="AY134" s="122" t="s">
        <v>125</v>
      </c>
      <c r="BK134" s="130">
        <f>SUM(BK135:BK155)</f>
        <v>0</v>
      </c>
    </row>
    <row r="135" spans="2:65" s="1" customFormat="1" ht="24.2" customHeight="1">
      <c r="B135" s="133"/>
      <c r="C135" s="134" t="s">
        <v>81</v>
      </c>
      <c r="D135" s="134" t="s">
        <v>127</v>
      </c>
      <c r="E135" s="135" t="s">
        <v>128</v>
      </c>
      <c r="F135" s="136" t="s">
        <v>129</v>
      </c>
      <c r="G135" s="137" t="s">
        <v>130</v>
      </c>
      <c r="H135" s="138">
        <v>18.05</v>
      </c>
      <c r="I135" s="139"/>
      <c r="J135" s="140">
        <f>ROUND(I135*H135,2)</f>
        <v>0</v>
      </c>
      <c r="K135" s="141"/>
      <c r="L135" s="32"/>
      <c r="M135" s="142" t="s">
        <v>1</v>
      </c>
      <c r="N135" s="143" t="s">
        <v>39</v>
      </c>
      <c r="P135" s="144">
        <f>O135*H135</f>
        <v>0</v>
      </c>
      <c r="Q135" s="144">
        <v>0</v>
      </c>
      <c r="R135" s="144">
        <f>Q135*H135</f>
        <v>0</v>
      </c>
      <c r="S135" s="144">
        <v>0.23499999999999999</v>
      </c>
      <c r="T135" s="145">
        <f>S135*H135</f>
        <v>4.2417499999999997</v>
      </c>
      <c r="AR135" s="146" t="s">
        <v>131</v>
      </c>
      <c r="AT135" s="146" t="s">
        <v>127</v>
      </c>
      <c r="AU135" s="146" t="s">
        <v>132</v>
      </c>
      <c r="AY135" s="17" t="s">
        <v>125</v>
      </c>
      <c r="BE135" s="147">
        <f>IF(N135="základní",J135,0)</f>
        <v>0</v>
      </c>
      <c r="BF135" s="147">
        <f>IF(N135="snížená",J135,0)</f>
        <v>0</v>
      </c>
      <c r="BG135" s="147">
        <f>IF(N135="zákl. přenesená",J135,0)</f>
        <v>0</v>
      </c>
      <c r="BH135" s="147">
        <f>IF(N135="sníž. přenesená",J135,0)</f>
        <v>0</v>
      </c>
      <c r="BI135" s="147">
        <f>IF(N135="nulová",J135,0)</f>
        <v>0</v>
      </c>
      <c r="BJ135" s="17" t="s">
        <v>132</v>
      </c>
      <c r="BK135" s="147">
        <f>ROUND(I135*H135,2)</f>
        <v>0</v>
      </c>
      <c r="BL135" s="17" t="s">
        <v>131</v>
      </c>
      <c r="BM135" s="146" t="s">
        <v>133</v>
      </c>
    </row>
    <row r="136" spans="2:65" s="12" customFormat="1" ht="11.25">
      <c r="B136" s="148"/>
      <c r="D136" s="149" t="s">
        <v>134</v>
      </c>
      <c r="E136" s="150" t="s">
        <v>1</v>
      </c>
      <c r="F136" s="151" t="s">
        <v>135</v>
      </c>
      <c r="H136" s="150" t="s">
        <v>1</v>
      </c>
      <c r="I136" s="152"/>
      <c r="L136" s="148"/>
      <c r="M136" s="153"/>
      <c r="T136" s="154"/>
      <c r="AT136" s="150" t="s">
        <v>134</v>
      </c>
      <c r="AU136" s="150" t="s">
        <v>132</v>
      </c>
      <c r="AV136" s="12" t="s">
        <v>81</v>
      </c>
      <c r="AW136" s="12" t="s">
        <v>30</v>
      </c>
      <c r="AX136" s="12" t="s">
        <v>73</v>
      </c>
      <c r="AY136" s="150" t="s">
        <v>125</v>
      </c>
    </row>
    <row r="137" spans="2:65" s="13" customFormat="1" ht="11.25">
      <c r="B137" s="155"/>
      <c r="D137" s="149" t="s">
        <v>134</v>
      </c>
      <c r="E137" s="156" t="s">
        <v>1</v>
      </c>
      <c r="F137" s="157" t="s">
        <v>136</v>
      </c>
      <c r="H137" s="158">
        <v>18.05</v>
      </c>
      <c r="I137" s="159"/>
      <c r="L137" s="155"/>
      <c r="M137" s="160"/>
      <c r="T137" s="161"/>
      <c r="AT137" s="156" t="s">
        <v>134</v>
      </c>
      <c r="AU137" s="156" t="s">
        <v>132</v>
      </c>
      <c r="AV137" s="13" t="s">
        <v>132</v>
      </c>
      <c r="AW137" s="13" t="s">
        <v>30</v>
      </c>
      <c r="AX137" s="13" t="s">
        <v>73</v>
      </c>
      <c r="AY137" s="156" t="s">
        <v>125</v>
      </c>
    </row>
    <row r="138" spans="2:65" s="14" customFormat="1" ht="11.25">
      <c r="B138" s="162"/>
      <c r="D138" s="149" t="s">
        <v>134</v>
      </c>
      <c r="E138" s="163" t="s">
        <v>1</v>
      </c>
      <c r="F138" s="164" t="s">
        <v>137</v>
      </c>
      <c r="H138" s="165">
        <v>18.05</v>
      </c>
      <c r="I138" s="166"/>
      <c r="L138" s="162"/>
      <c r="M138" s="167"/>
      <c r="T138" s="168"/>
      <c r="AT138" s="163" t="s">
        <v>134</v>
      </c>
      <c r="AU138" s="163" t="s">
        <v>132</v>
      </c>
      <c r="AV138" s="14" t="s">
        <v>131</v>
      </c>
      <c r="AW138" s="14" t="s">
        <v>30</v>
      </c>
      <c r="AX138" s="14" t="s">
        <v>81</v>
      </c>
      <c r="AY138" s="163" t="s">
        <v>125</v>
      </c>
    </row>
    <row r="139" spans="2:65" s="1" customFormat="1" ht="24.2" customHeight="1">
      <c r="B139" s="133"/>
      <c r="C139" s="134" t="s">
        <v>132</v>
      </c>
      <c r="D139" s="134" t="s">
        <v>127</v>
      </c>
      <c r="E139" s="135" t="s">
        <v>138</v>
      </c>
      <c r="F139" s="136" t="s">
        <v>139</v>
      </c>
      <c r="G139" s="137" t="s">
        <v>130</v>
      </c>
      <c r="H139" s="138">
        <v>18.05</v>
      </c>
      <c r="I139" s="139"/>
      <c r="J139" s="140">
        <f>ROUND(I139*H139,2)</f>
        <v>0</v>
      </c>
      <c r="K139" s="141"/>
      <c r="L139" s="32"/>
      <c r="M139" s="142" t="s">
        <v>1</v>
      </c>
      <c r="N139" s="143" t="s">
        <v>39</v>
      </c>
      <c r="P139" s="144">
        <f>O139*H139</f>
        <v>0</v>
      </c>
      <c r="Q139" s="144">
        <v>0</v>
      </c>
      <c r="R139" s="144">
        <f>Q139*H139</f>
        <v>0</v>
      </c>
      <c r="S139" s="144">
        <v>0.28999999999999998</v>
      </c>
      <c r="T139" s="145">
        <f>S139*H139</f>
        <v>5.2344999999999997</v>
      </c>
      <c r="AR139" s="146" t="s">
        <v>131</v>
      </c>
      <c r="AT139" s="146" t="s">
        <v>127</v>
      </c>
      <c r="AU139" s="146" t="s">
        <v>132</v>
      </c>
      <c r="AY139" s="17" t="s">
        <v>125</v>
      </c>
      <c r="BE139" s="147">
        <f>IF(N139="základní",J139,0)</f>
        <v>0</v>
      </c>
      <c r="BF139" s="147">
        <f>IF(N139="snížená",J139,0)</f>
        <v>0</v>
      </c>
      <c r="BG139" s="147">
        <f>IF(N139="zákl. přenesená",J139,0)</f>
        <v>0</v>
      </c>
      <c r="BH139" s="147">
        <f>IF(N139="sníž. přenesená",J139,0)</f>
        <v>0</v>
      </c>
      <c r="BI139" s="147">
        <f>IF(N139="nulová",J139,0)</f>
        <v>0</v>
      </c>
      <c r="BJ139" s="17" t="s">
        <v>132</v>
      </c>
      <c r="BK139" s="147">
        <f>ROUND(I139*H139,2)</f>
        <v>0</v>
      </c>
      <c r="BL139" s="17" t="s">
        <v>131</v>
      </c>
      <c r="BM139" s="146" t="s">
        <v>140</v>
      </c>
    </row>
    <row r="140" spans="2:65" s="12" customFormat="1" ht="11.25">
      <c r="B140" s="148"/>
      <c r="D140" s="149" t="s">
        <v>134</v>
      </c>
      <c r="E140" s="150" t="s">
        <v>1</v>
      </c>
      <c r="F140" s="151" t="s">
        <v>135</v>
      </c>
      <c r="H140" s="150" t="s">
        <v>1</v>
      </c>
      <c r="I140" s="152"/>
      <c r="L140" s="148"/>
      <c r="M140" s="153"/>
      <c r="T140" s="154"/>
      <c r="AT140" s="150" t="s">
        <v>134</v>
      </c>
      <c r="AU140" s="150" t="s">
        <v>132</v>
      </c>
      <c r="AV140" s="12" t="s">
        <v>81</v>
      </c>
      <c r="AW140" s="12" t="s">
        <v>30</v>
      </c>
      <c r="AX140" s="12" t="s">
        <v>73</v>
      </c>
      <c r="AY140" s="150" t="s">
        <v>125</v>
      </c>
    </row>
    <row r="141" spans="2:65" s="13" customFormat="1" ht="11.25">
      <c r="B141" s="155"/>
      <c r="D141" s="149" t="s">
        <v>134</v>
      </c>
      <c r="E141" s="156" t="s">
        <v>1</v>
      </c>
      <c r="F141" s="157" t="s">
        <v>136</v>
      </c>
      <c r="H141" s="158">
        <v>18.05</v>
      </c>
      <c r="I141" s="159"/>
      <c r="L141" s="155"/>
      <c r="M141" s="160"/>
      <c r="T141" s="161"/>
      <c r="AT141" s="156" t="s">
        <v>134</v>
      </c>
      <c r="AU141" s="156" t="s">
        <v>132</v>
      </c>
      <c r="AV141" s="13" t="s">
        <v>132</v>
      </c>
      <c r="AW141" s="13" t="s">
        <v>30</v>
      </c>
      <c r="AX141" s="13" t="s">
        <v>73</v>
      </c>
      <c r="AY141" s="156" t="s">
        <v>125</v>
      </c>
    </row>
    <row r="142" spans="2:65" s="14" customFormat="1" ht="11.25">
      <c r="B142" s="162"/>
      <c r="D142" s="149" t="s">
        <v>134</v>
      </c>
      <c r="E142" s="163" t="s">
        <v>1</v>
      </c>
      <c r="F142" s="164" t="s">
        <v>137</v>
      </c>
      <c r="H142" s="165">
        <v>18.05</v>
      </c>
      <c r="I142" s="166"/>
      <c r="L142" s="162"/>
      <c r="M142" s="167"/>
      <c r="T142" s="168"/>
      <c r="AT142" s="163" t="s">
        <v>134</v>
      </c>
      <c r="AU142" s="163" t="s">
        <v>132</v>
      </c>
      <c r="AV142" s="14" t="s">
        <v>131</v>
      </c>
      <c r="AW142" s="14" t="s">
        <v>30</v>
      </c>
      <c r="AX142" s="14" t="s">
        <v>81</v>
      </c>
      <c r="AY142" s="163" t="s">
        <v>125</v>
      </c>
    </row>
    <row r="143" spans="2:65" s="1" customFormat="1" ht="33" customHeight="1">
      <c r="B143" s="133"/>
      <c r="C143" s="134" t="s">
        <v>141</v>
      </c>
      <c r="D143" s="134" t="s">
        <v>127</v>
      </c>
      <c r="E143" s="135" t="s">
        <v>142</v>
      </c>
      <c r="F143" s="136" t="s">
        <v>143</v>
      </c>
      <c r="G143" s="137" t="s">
        <v>144</v>
      </c>
      <c r="H143" s="138">
        <v>1.3380000000000001</v>
      </c>
      <c r="I143" s="139"/>
      <c r="J143" s="140">
        <f>ROUND(I143*H143,2)</f>
        <v>0</v>
      </c>
      <c r="K143" s="141"/>
      <c r="L143" s="32"/>
      <c r="M143" s="142" t="s">
        <v>1</v>
      </c>
      <c r="N143" s="143" t="s">
        <v>39</v>
      </c>
      <c r="P143" s="144">
        <f>O143*H143</f>
        <v>0</v>
      </c>
      <c r="Q143" s="144">
        <v>0</v>
      </c>
      <c r="R143" s="144">
        <f>Q143*H143</f>
        <v>0</v>
      </c>
      <c r="S143" s="144">
        <v>0</v>
      </c>
      <c r="T143" s="145">
        <f>S143*H143</f>
        <v>0</v>
      </c>
      <c r="AR143" s="146" t="s">
        <v>131</v>
      </c>
      <c r="AT143" s="146" t="s">
        <v>127</v>
      </c>
      <c r="AU143" s="146" t="s">
        <v>132</v>
      </c>
      <c r="AY143" s="17" t="s">
        <v>125</v>
      </c>
      <c r="BE143" s="147">
        <f>IF(N143="základní",J143,0)</f>
        <v>0</v>
      </c>
      <c r="BF143" s="147">
        <f>IF(N143="snížená",J143,0)</f>
        <v>0</v>
      </c>
      <c r="BG143" s="147">
        <f>IF(N143="zákl. přenesená",J143,0)</f>
        <v>0</v>
      </c>
      <c r="BH143" s="147">
        <f>IF(N143="sníž. přenesená",J143,0)</f>
        <v>0</v>
      </c>
      <c r="BI143" s="147">
        <f>IF(N143="nulová",J143,0)</f>
        <v>0</v>
      </c>
      <c r="BJ143" s="17" t="s">
        <v>132</v>
      </c>
      <c r="BK143" s="147">
        <f>ROUND(I143*H143,2)</f>
        <v>0</v>
      </c>
      <c r="BL143" s="17" t="s">
        <v>131</v>
      </c>
      <c r="BM143" s="146" t="s">
        <v>145</v>
      </c>
    </row>
    <row r="144" spans="2:65" s="12" customFormat="1" ht="11.25">
      <c r="B144" s="148"/>
      <c r="D144" s="149" t="s">
        <v>134</v>
      </c>
      <c r="E144" s="150" t="s">
        <v>1</v>
      </c>
      <c r="F144" s="151" t="s">
        <v>135</v>
      </c>
      <c r="H144" s="150" t="s">
        <v>1</v>
      </c>
      <c r="I144" s="152"/>
      <c r="L144" s="148"/>
      <c r="M144" s="153"/>
      <c r="T144" s="154"/>
      <c r="AT144" s="150" t="s">
        <v>134</v>
      </c>
      <c r="AU144" s="150" t="s">
        <v>132</v>
      </c>
      <c r="AV144" s="12" t="s">
        <v>81</v>
      </c>
      <c r="AW144" s="12" t="s">
        <v>30</v>
      </c>
      <c r="AX144" s="12" t="s">
        <v>73</v>
      </c>
      <c r="AY144" s="150" t="s">
        <v>125</v>
      </c>
    </row>
    <row r="145" spans="2:65" s="13" customFormat="1" ht="11.25">
      <c r="B145" s="155"/>
      <c r="D145" s="149" t="s">
        <v>134</v>
      </c>
      <c r="E145" s="156" t="s">
        <v>1</v>
      </c>
      <c r="F145" s="157" t="s">
        <v>146</v>
      </c>
      <c r="H145" s="158">
        <v>1.3380000000000001</v>
      </c>
      <c r="I145" s="159"/>
      <c r="L145" s="155"/>
      <c r="M145" s="160"/>
      <c r="T145" s="161"/>
      <c r="AT145" s="156" t="s">
        <v>134</v>
      </c>
      <c r="AU145" s="156" t="s">
        <v>132</v>
      </c>
      <c r="AV145" s="13" t="s">
        <v>132</v>
      </c>
      <c r="AW145" s="13" t="s">
        <v>30</v>
      </c>
      <c r="AX145" s="13" t="s">
        <v>73</v>
      </c>
      <c r="AY145" s="156" t="s">
        <v>125</v>
      </c>
    </row>
    <row r="146" spans="2:65" s="14" customFormat="1" ht="11.25">
      <c r="B146" s="162"/>
      <c r="D146" s="149" t="s">
        <v>134</v>
      </c>
      <c r="E146" s="163" t="s">
        <v>1</v>
      </c>
      <c r="F146" s="164" t="s">
        <v>137</v>
      </c>
      <c r="H146" s="165">
        <v>1.3380000000000001</v>
      </c>
      <c r="I146" s="166"/>
      <c r="L146" s="162"/>
      <c r="M146" s="167"/>
      <c r="T146" s="168"/>
      <c r="AT146" s="163" t="s">
        <v>134</v>
      </c>
      <c r="AU146" s="163" t="s">
        <v>132</v>
      </c>
      <c r="AV146" s="14" t="s">
        <v>131</v>
      </c>
      <c r="AW146" s="14" t="s">
        <v>30</v>
      </c>
      <c r="AX146" s="14" t="s">
        <v>81</v>
      </c>
      <c r="AY146" s="163" t="s">
        <v>125</v>
      </c>
    </row>
    <row r="147" spans="2:65" s="1" customFormat="1" ht="37.9" customHeight="1">
      <c r="B147" s="133"/>
      <c r="C147" s="134" t="s">
        <v>131</v>
      </c>
      <c r="D147" s="134" t="s">
        <v>127</v>
      </c>
      <c r="E147" s="135" t="s">
        <v>147</v>
      </c>
      <c r="F147" s="136" t="s">
        <v>148</v>
      </c>
      <c r="G147" s="137" t="s">
        <v>144</v>
      </c>
      <c r="H147" s="138">
        <v>1.3380000000000001</v>
      </c>
      <c r="I147" s="139"/>
      <c r="J147" s="140">
        <f>ROUND(I147*H147,2)</f>
        <v>0</v>
      </c>
      <c r="K147" s="141"/>
      <c r="L147" s="32"/>
      <c r="M147" s="142" t="s">
        <v>1</v>
      </c>
      <c r="N147" s="143" t="s">
        <v>39</v>
      </c>
      <c r="P147" s="144">
        <f>O147*H147</f>
        <v>0</v>
      </c>
      <c r="Q147" s="144">
        <v>0</v>
      </c>
      <c r="R147" s="144">
        <f>Q147*H147</f>
        <v>0</v>
      </c>
      <c r="S147" s="144">
        <v>0</v>
      </c>
      <c r="T147" s="145">
        <f>S147*H147</f>
        <v>0</v>
      </c>
      <c r="AR147" s="146" t="s">
        <v>131</v>
      </c>
      <c r="AT147" s="146" t="s">
        <v>127</v>
      </c>
      <c r="AU147" s="146" t="s">
        <v>132</v>
      </c>
      <c r="AY147" s="17" t="s">
        <v>125</v>
      </c>
      <c r="BE147" s="147">
        <f>IF(N147="základní",J147,0)</f>
        <v>0</v>
      </c>
      <c r="BF147" s="147">
        <f>IF(N147="snížená",J147,0)</f>
        <v>0</v>
      </c>
      <c r="BG147" s="147">
        <f>IF(N147="zákl. přenesená",J147,0)</f>
        <v>0</v>
      </c>
      <c r="BH147" s="147">
        <f>IF(N147="sníž. přenesená",J147,0)</f>
        <v>0</v>
      </c>
      <c r="BI147" s="147">
        <f>IF(N147="nulová",J147,0)</f>
        <v>0</v>
      </c>
      <c r="BJ147" s="17" t="s">
        <v>132</v>
      </c>
      <c r="BK147" s="147">
        <f>ROUND(I147*H147,2)</f>
        <v>0</v>
      </c>
      <c r="BL147" s="17" t="s">
        <v>131</v>
      </c>
      <c r="BM147" s="146" t="s">
        <v>149</v>
      </c>
    </row>
    <row r="148" spans="2:65" s="13" customFormat="1" ht="11.25">
      <c r="B148" s="155"/>
      <c r="D148" s="149" t="s">
        <v>134</v>
      </c>
      <c r="E148" s="156" t="s">
        <v>1</v>
      </c>
      <c r="F148" s="157" t="s">
        <v>150</v>
      </c>
      <c r="H148" s="158">
        <v>1.3380000000000001</v>
      </c>
      <c r="I148" s="159"/>
      <c r="L148" s="155"/>
      <c r="M148" s="160"/>
      <c r="T148" s="161"/>
      <c r="AT148" s="156" t="s">
        <v>134</v>
      </c>
      <c r="AU148" s="156" t="s">
        <v>132</v>
      </c>
      <c r="AV148" s="13" t="s">
        <v>132</v>
      </c>
      <c r="AW148" s="13" t="s">
        <v>30</v>
      </c>
      <c r="AX148" s="13" t="s">
        <v>73</v>
      </c>
      <c r="AY148" s="156" t="s">
        <v>125</v>
      </c>
    </row>
    <row r="149" spans="2:65" s="14" customFormat="1" ht="11.25">
      <c r="B149" s="162"/>
      <c r="D149" s="149" t="s">
        <v>134</v>
      </c>
      <c r="E149" s="163" t="s">
        <v>1</v>
      </c>
      <c r="F149" s="164" t="s">
        <v>137</v>
      </c>
      <c r="H149" s="165">
        <v>1.3380000000000001</v>
      </c>
      <c r="I149" s="166"/>
      <c r="L149" s="162"/>
      <c r="M149" s="167"/>
      <c r="T149" s="168"/>
      <c r="AT149" s="163" t="s">
        <v>134</v>
      </c>
      <c r="AU149" s="163" t="s">
        <v>132</v>
      </c>
      <c r="AV149" s="14" t="s">
        <v>131</v>
      </c>
      <c r="AW149" s="14" t="s">
        <v>30</v>
      </c>
      <c r="AX149" s="14" t="s">
        <v>81</v>
      </c>
      <c r="AY149" s="163" t="s">
        <v>125</v>
      </c>
    </row>
    <row r="150" spans="2:65" s="1" customFormat="1" ht="33" customHeight="1">
      <c r="B150" s="133"/>
      <c r="C150" s="134" t="s">
        <v>151</v>
      </c>
      <c r="D150" s="134" t="s">
        <v>127</v>
      </c>
      <c r="E150" s="135" t="s">
        <v>152</v>
      </c>
      <c r="F150" s="136" t="s">
        <v>153</v>
      </c>
      <c r="G150" s="137" t="s">
        <v>154</v>
      </c>
      <c r="H150" s="138">
        <v>2.4079999999999999</v>
      </c>
      <c r="I150" s="139"/>
      <c r="J150" s="140">
        <f>ROUND(I150*H150,2)</f>
        <v>0</v>
      </c>
      <c r="K150" s="141"/>
      <c r="L150" s="32"/>
      <c r="M150" s="142" t="s">
        <v>1</v>
      </c>
      <c r="N150" s="143" t="s">
        <v>39</v>
      </c>
      <c r="P150" s="144">
        <f>O150*H150</f>
        <v>0</v>
      </c>
      <c r="Q150" s="144">
        <v>0</v>
      </c>
      <c r="R150" s="144">
        <f>Q150*H150</f>
        <v>0</v>
      </c>
      <c r="S150" s="144">
        <v>0</v>
      </c>
      <c r="T150" s="145">
        <f>S150*H150</f>
        <v>0</v>
      </c>
      <c r="AR150" s="146" t="s">
        <v>131</v>
      </c>
      <c r="AT150" s="146" t="s">
        <v>127</v>
      </c>
      <c r="AU150" s="146" t="s">
        <v>132</v>
      </c>
      <c r="AY150" s="17" t="s">
        <v>125</v>
      </c>
      <c r="BE150" s="147">
        <f>IF(N150="základní",J150,0)</f>
        <v>0</v>
      </c>
      <c r="BF150" s="147">
        <f>IF(N150="snížená",J150,0)</f>
        <v>0</v>
      </c>
      <c r="BG150" s="147">
        <f>IF(N150="zákl. přenesená",J150,0)</f>
        <v>0</v>
      </c>
      <c r="BH150" s="147">
        <f>IF(N150="sníž. přenesená",J150,0)</f>
        <v>0</v>
      </c>
      <c r="BI150" s="147">
        <f>IF(N150="nulová",J150,0)</f>
        <v>0</v>
      </c>
      <c r="BJ150" s="17" t="s">
        <v>132</v>
      </c>
      <c r="BK150" s="147">
        <f>ROUND(I150*H150,2)</f>
        <v>0</v>
      </c>
      <c r="BL150" s="17" t="s">
        <v>131</v>
      </c>
      <c r="BM150" s="146" t="s">
        <v>155</v>
      </c>
    </row>
    <row r="151" spans="2:65" s="13" customFormat="1" ht="11.25">
      <c r="B151" s="155"/>
      <c r="D151" s="149" t="s">
        <v>134</v>
      </c>
      <c r="E151" s="156" t="s">
        <v>1</v>
      </c>
      <c r="F151" s="157" t="s">
        <v>156</v>
      </c>
      <c r="H151" s="158">
        <v>2.4079999999999999</v>
      </c>
      <c r="I151" s="159"/>
      <c r="L151" s="155"/>
      <c r="M151" s="160"/>
      <c r="T151" s="161"/>
      <c r="AT151" s="156" t="s">
        <v>134</v>
      </c>
      <c r="AU151" s="156" t="s">
        <v>132</v>
      </c>
      <c r="AV151" s="13" t="s">
        <v>132</v>
      </c>
      <c r="AW151" s="13" t="s">
        <v>30</v>
      </c>
      <c r="AX151" s="13" t="s">
        <v>73</v>
      </c>
      <c r="AY151" s="156" t="s">
        <v>125</v>
      </c>
    </row>
    <row r="152" spans="2:65" s="14" customFormat="1" ht="11.25">
      <c r="B152" s="162"/>
      <c r="D152" s="149" t="s">
        <v>134</v>
      </c>
      <c r="E152" s="163" t="s">
        <v>1</v>
      </c>
      <c r="F152" s="164" t="s">
        <v>137</v>
      </c>
      <c r="H152" s="165">
        <v>2.4079999999999999</v>
      </c>
      <c r="I152" s="166"/>
      <c r="L152" s="162"/>
      <c r="M152" s="167"/>
      <c r="T152" s="168"/>
      <c r="AT152" s="163" t="s">
        <v>134</v>
      </c>
      <c r="AU152" s="163" t="s">
        <v>132</v>
      </c>
      <c r="AV152" s="14" t="s">
        <v>131</v>
      </c>
      <c r="AW152" s="14" t="s">
        <v>30</v>
      </c>
      <c r="AX152" s="14" t="s">
        <v>81</v>
      </c>
      <c r="AY152" s="163" t="s">
        <v>125</v>
      </c>
    </row>
    <row r="153" spans="2:65" s="1" customFormat="1" ht="24.2" customHeight="1">
      <c r="B153" s="133"/>
      <c r="C153" s="134" t="s">
        <v>157</v>
      </c>
      <c r="D153" s="134" t="s">
        <v>127</v>
      </c>
      <c r="E153" s="135" t="s">
        <v>158</v>
      </c>
      <c r="F153" s="136" t="s">
        <v>159</v>
      </c>
      <c r="G153" s="137" t="s">
        <v>130</v>
      </c>
      <c r="H153" s="138">
        <v>29.2</v>
      </c>
      <c r="I153" s="139"/>
      <c r="J153" s="140">
        <f>ROUND(I153*H153,2)</f>
        <v>0</v>
      </c>
      <c r="K153" s="141"/>
      <c r="L153" s="32"/>
      <c r="M153" s="142" t="s">
        <v>1</v>
      </c>
      <c r="N153" s="143" t="s">
        <v>39</v>
      </c>
      <c r="P153" s="144">
        <f>O153*H153</f>
        <v>0</v>
      </c>
      <c r="Q153" s="144">
        <v>0</v>
      </c>
      <c r="R153" s="144">
        <f>Q153*H153</f>
        <v>0</v>
      </c>
      <c r="S153" s="144">
        <v>0</v>
      </c>
      <c r="T153" s="145">
        <f>S153*H153</f>
        <v>0</v>
      </c>
      <c r="AR153" s="146" t="s">
        <v>131</v>
      </c>
      <c r="AT153" s="146" t="s">
        <v>127</v>
      </c>
      <c r="AU153" s="146" t="s">
        <v>132</v>
      </c>
      <c r="AY153" s="17" t="s">
        <v>125</v>
      </c>
      <c r="BE153" s="147">
        <f>IF(N153="základní",J153,0)</f>
        <v>0</v>
      </c>
      <c r="BF153" s="147">
        <f>IF(N153="snížená",J153,0)</f>
        <v>0</v>
      </c>
      <c r="BG153" s="147">
        <f>IF(N153="zákl. přenesená",J153,0)</f>
        <v>0</v>
      </c>
      <c r="BH153" s="147">
        <f>IF(N153="sníž. přenesená",J153,0)</f>
        <v>0</v>
      </c>
      <c r="BI153" s="147">
        <f>IF(N153="nulová",J153,0)</f>
        <v>0</v>
      </c>
      <c r="BJ153" s="17" t="s">
        <v>132</v>
      </c>
      <c r="BK153" s="147">
        <f>ROUND(I153*H153,2)</f>
        <v>0</v>
      </c>
      <c r="BL153" s="17" t="s">
        <v>131</v>
      </c>
      <c r="BM153" s="146" t="s">
        <v>160</v>
      </c>
    </row>
    <row r="154" spans="2:65" s="13" customFormat="1" ht="11.25">
      <c r="B154" s="155"/>
      <c r="D154" s="149" t="s">
        <v>134</v>
      </c>
      <c r="E154" s="156" t="s">
        <v>1</v>
      </c>
      <c r="F154" s="157" t="s">
        <v>161</v>
      </c>
      <c r="H154" s="158">
        <v>29.2</v>
      </c>
      <c r="I154" s="159"/>
      <c r="L154" s="155"/>
      <c r="M154" s="160"/>
      <c r="T154" s="161"/>
      <c r="AT154" s="156" t="s">
        <v>134</v>
      </c>
      <c r="AU154" s="156" t="s">
        <v>132</v>
      </c>
      <c r="AV154" s="13" t="s">
        <v>132</v>
      </c>
      <c r="AW154" s="13" t="s">
        <v>30</v>
      </c>
      <c r="AX154" s="13" t="s">
        <v>73</v>
      </c>
      <c r="AY154" s="156" t="s">
        <v>125</v>
      </c>
    </row>
    <row r="155" spans="2:65" s="14" customFormat="1" ht="11.25">
      <c r="B155" s="162"/>
      <c r="D155" s="149" t="s">
        <v>134</v>
      </c>
      <c r="E155" s="163" t="s">
        <v>1</v>
      </c>
      <c r="F155" s="164" t="s">
        <v>137</v>
      </c>
      <c r="H155" s="165">
        <v>29.2</v>
      </c>
      <c r="I155" s="166"/>
      <c r="L155" s="162"/>
      <c r="M155" s="167"/>
      <c r="T155" s="168"/>
      <c r="AT155" s="163" t="s">
        <v>134</v>
      </c>
      <c r="AU155" s="163" t="s">
        <v>132</v>
      </c>
      <c r="AV155" s="14" t="s">
        <v>131</v>
      </c>
      <c r="AW155" s="14" t="s">
        <v>30</v>
      </c>
      <c r="AX155" s="14" t="s">
        <v>81</v>
      </c>
      <c r="AY155" s="163" t="s">
        <v>125</v>
      </c>
    </row>
    <row r="156" spans="2:65" s="11" customFormat="1" ht="22.9" customHeight="1">
      <c r="B156" s="121"/>
      <c r="D156" s="122" t="s">
        <v>72</v>
      </c>
      <c r="E156" s="131" t="s">
        <v>151</v>
      </c>
      <c r="F156" s="131" t="s">
        <v>162</v>
      </c>
      <c r="I156" s="124"/>
      <c r="J156" s="132">
        <f>BK156</f>
        <v>0</v>
      </c>
      <c r="L156" s="121"/>
      <c r="M156" s="126"/>
      <c r="P156" s="127">
        <f>SUM(P157:P165)</f>
        <v>0</v>
      </c>
      <c r="R156" s="127">
        <f>SUM(R157:R165)</f>
        <v>6.3071999999999999</v>
      </c>
      <c r="T156" s="128">
        <f>SUM(T157:T165)</f>
        <v>0</v>
      </c>
      <c r="AR156" s="122" t="s">
        <v>81</v>
      </c>
      <c r="AT156" s="129" t="s">
        <v>72</v>
      </c>
      <c r="AU156" s="129" t="s">
        <v>81</v>
      </c>
      <c r="AY156" s="122" t="s">
        <v>125</v>
      </c>
      <c r="BK156" s="130">
        <f>SUM(BK157:BK165)</f>
        <v>0</v>
      </c>
    </row>
    <row r="157" spans="2:65" s="1" customFormat="1" ht="21.75" customHeight="1">
      <c r="B157" s="133"/>
      <c r="C157" s="134" t="s">
        <v>163</v>
      </c>
      <c r="D157" s="134" t="s">
        <v>127</v>
      </c>
      <c r="E157" s="135" t="s">
        <v>164</v>
      </c>
      <c r="F157" s="136" t="s">
        <v>165</v>
      </c>
      <c r="G157" s="137" t="s">
        <v>130</v>
      </c>
      <c r="H157" s="138">
        <v>29.2</v>
      </c>
      <c r="I157" s="139"/>
      <c r="J157" s="140">
        <f>ROUND(I157*H157,2)</f>
        <v>0</v>
      </c>
      <c r="K157" s="141"/>
      <c r="L157" s="32"/>
      <c r="M157" s="142" t="s">
        <v>1</v>
      </c>
      <c r="N157" s="143" t="s">
        <v>39</v>
      </c>
      <c r="P157" s="144">
        <f>O157*H157</f>
        <v>0</v>
      </c>
      <c r="Q157" s="144">
        <v>0</v>
      </c>
      <c r="R157" s="144">
        <f>Q157*H157</f>
        <v>0</v>
      </c>
      <c r="S157" s="144">
        <v>0</v>
      </c>
      <c r="T157" s="145">
        <f>S157*H157</f>
        <v>0</v>
      </c>
      <c r="AR157" s="146" t="s">
        <v>131</v>
      </c>
      <c r="AT157" s="146" t="s">
        <v>127</v>
      </c>
      <c r="AU157" s="146" t="s">
        <v>132</v>
      </c>
      <c r="AY157" s="17" t="s">
        <v>125</v>
      </c>
      <c r="BE157" s="147">
        <f>IF(N157="základní",J157,0)</f>
        <v>0</v>
      </c>
      <c r="BF157" s="147">
        <f>IF(N157="snížená",J157,0)</f>
        <v>0</v>
      </c>
      <c r="BG157" s="147">
        <f>IF(N157="zákl. přenesená",J157,0)</f>
        <v>0</v>
      </c>
      <c r="BH157" s="147">
        <f>IF(N157="sníž. přenesená",J157,0)</f>
        <v>0</v>
      </c>
      <c r="BI157" s="147">
        <f>IF(N157="nulová",J157,0)</f>
        <v>0</v>
      </c>
      <c r="BJ157" s="17" t="s">
        <v>132</v>
      </c>
      <c r="BK157" s="147">
        <f>ROUND(I157*H157,2)</f>
        <v>0</v>
      </c>
      <c r="BL157" s="17" t="s">
        <v>131</v>
      </c>
      <c r="BM157" s="146" t="s">
        <v>166</v>
      </c>
    </row>
    <row r="158" spans="2:65" s="12" customFormat="1" ht="11.25">
      <c r="B158" s="148"/>
      <c r="D158" s="149" t="s">
        <v>134</v>
      </c>
      <c r="E158" s="150" t="s">
        <v>1</v>
      </c>
      <c r="F158" s="151" t="s">
        <v>135</v>
      </c>
      <c r="H158" s="150" t="s">
        <v>1</v>
      </c>
      <c r="I158" s="152"/>
      <c r="L158" s="148"/>
      <c r="M158" s="153"/>
      <c r="T158" s="154"/>
      <c r="AT158" s="150" t="s">
        <v>134</v>
      </c>
      <c r="AU158" s="150" t="s">
        <v>132</v>
      </c>
      <c r="AV158" s="12" t="s">
        <v>81</v>
      </c>
      <c r="AW158" s="12" t="s">
        <v>30</v>
      </c>
      <c r="AX158" s="12" t="s">
        <v>73</v>
      </c>
      <c r="AY158" s="150" t="s">
        <v>125</v>
      </c>
    </row>
    <row r="159" spans="2:65" s="13" customFormat="1" ht="11.25">
      <c r="B159" s="155"/>
      <c r="D159" s="149" t="s">
        <v>134</v>
      </c>
      <c r="E159" s="156" t="s">
        <v>1</v>
      </c>
      <c r="F159" s="157" t="s">
        <v>161</v>
      </c>
      <c r="H159" s="158">
        <v>29.2</v>
      </c>
      <c r="I159" s="159"/>
      <c r="L159" s="155"/>
      <c r="M159" s="160"/>
      <c r="T159" s="161"/>
      <c r="AT159" s="156" t="s">
        <v>134</v>
      </c>
      <c r="AU159" s="156" t="s">
        <v>132</v>
      </c>
      <c r="AV159" s="13" t="s">
        <v>132</v>
      </c>
      <c r="AW159" s="13" t="s">
        <v>30</v>
      </c>
      <c r="AX159" s="13" t="s">
        <v>73</v>
      </c>
      <c r="AY159" s="156" t="s">
        <v>125</v>
      </c>
    </row>
    <row r="160" spans="2:65" s="14" customFormat="1" ht="11.25">
      <c r="B160" s="162"/>
      <c r="D160" s="149" t="s">
        <v>134</v>
      </c>
      <c r="E160" s="163" t="s">
        <v>1</v>
      </c>
      <c r="F160" s="164" t="s">
        <v>137</v>
      </c>
      <c r="H160" s="165">
        <v>29.2</v>
      </c>
      <c r="I160" s="166"/>
      <c r="L160" s="162"/>
      <c r="M160" s="167"/>
      <c r="T160" s="168"/>
      <c r="AT160" s="163" t="s">
        <v>134</v>
      </c>
      <c r="AU160" s="163" t="s">
        <v>132</v>
      </c>
      <c r="AV160" s="14" t="s">
        <v>131</v>
      </c>
      <c r="AW160" s="14" t="s">
        <v>30</v>
      </c>
      <c r="AX160" s="14" t="s">
        <v>81</v>
      </c>
      <c r="AY160" s="163" t="s">
        <v>125</v>
      </c>
    </row>
    <row r="161" spans="2:65" s="1" customFormat="1" ht="33" customHeight="1">
      <c r="B161" s="133"/>
      <c r="C161" s="134" t="s">
        <v>167</v>
      </c>
      <c r="D161" s="134" t="s">
        <v>127</v>
      </c>
      <c r="E161" s="135" t="s">
        <v>168</v>
      </c>
      <c r="F161" s="136" t="s">
        <v>169</v>
      </c>
      <c r="G161" s="137" t="s">
        <v>130</v>
      </c>
      <c r="H161" s="138">
        <v>29.2</v>
      </c>
      <c r="I161" s="139"/>
      <c r="J161" s="140">
        <f>ROUND(I161*H161,2)</f>
        <v>0</v>
      </c>
      <c r="K161" s="141"/>
      <c r="L161" s="32"/>
      <c r="M161" s="142" t="s">
        <v>1</v>
      </c>
      <c r="N161" s="143" t="s">
        <v>39</v>
      </c>
      <c r="P161" s="144">
        <f>O161*H161</f>
        <v>0</v>
      </c>
      <c r="Q161" s="144">
        <v>0.10100000000000001</v>
      </c>
      <c r="R161" s="144">
        <f>Q161*H161</f>
        <v>2.9492000000000003</v>
      </c>
      <c r="S161" s="144">
        <v>0</v>
      </c>
      <c r="T161" s="145">
        <f>S161*H161</f>
        <v>0</v>
      </c>
      <c r="AR161" s="146" t="s">
        <v>131</v>
      </c>
      <c r="AT161" s="146" t="s">
        <v>127</v>
      </c>
      <c r="AU161" s="146" t="s">
        <v>132</v>
      </c>
      <c r="AY161" s="17" t="s">
        <v>125</v>
      </c>
      <c r="BE161" s="147">
        <f>IF(N161="základní",J161,0)</f>
        <v>0</v>
      </c>
      <c r="BF161" s="147">
        <f>IF(N161="snížená",J161,0)</f>
        <v>0</v>
      </c>
      <c r="BG161" s="147">
        <f>IF(N161="zákl. přenesená",J161,0)</f>
        <v>0</v>
      </c>
      <c r="BH161" s="147">
        <f>IF(N161="sníž. přenesená",J161,0)</f>
        <v>0</v>
      </c>
      <c r="BI161" s="147">
        <f>IF(N161="nulová",J161,0)</f>
        <v>0</v>
      </c>
      <c r="BJ161" s="17" t="s">
        <v>132</v>
      </c>
      <c r="BK161" s="147">
        <f>ROUND(I161*H161,2)</f>
        <v>0</v>
      </c>
      <c r="BL161" s="17" t="s">
        <v>131</v>
      </c>
      <c r="BM161" s="146" t="s">
        <v>170</v>
      </c>
    </row>
    <row r="162" spans="2:65" s="12" customFormat="1" ht="11.25">
      <c r="B162" s="148"/>
      <c r="D162" s="149" t="s">
        <v>134</v>
      </c>
      <c r="E162" s="150" t="s">
        <v>1</v>
      </c>
      <c r="F162" s="151" t="s">
        <v>135</v>
      </c>
      <c r="H162" s="150" t="s">
        <v>1</v>
      </c>
      <c r="I162" s="152"/>
      <c r="L162" s="148"/>
      <c r="M162" s="153"/>
      <c r="T162" s="154"/>
      <c r="AT162" s="150" t="s">
        <v>134</v>
      </c>
      <c r="AU162" s="150" t="s">
        <v>132</v>
      </c>
      <c r="AV162" s="12" t="s">
        <v>81</v>
      </c>
      <c r="AW162" s="12" t="s">
        <v>30</v>
      </c>
      <c r="AX162" s="12" t="s">
        <v>73</v>
      </c>
      <c r="AY162" s="150" t="s">
        <v>125</v>
      </c>
    </row>
    <row r="163" spans="2:65" s="13" customFormat="1" ht="11.25">
      <c r="B163" s="155"/>
      <c r="D163" s="149" t="s">
        <v>134</v>
      </c>
      <c r="E163" s="156" t="s">
        <v>1</v>
      </c>
      <c r="F163" s="157" t="s">
        <v>161</v>
      </c>
      <c r="H163" s="158">
        <v>29.2</v>
      </c>
      <c r="I163" s="159"/>
      <c r="L163" s="155"/>
      <c r="M163" s="160"/>
      <c r="T163" s="161"/>
      <c r="AT163" s="156" t="s">
        <v>134</v>
      </c>
      <c r="AU163" s="156" t="s">
        <v>132</v>
      </c>
      <c r="AV163" s="13" t="s">
        <v>132</v>
      </c>
      <c r="AW163" s="13" t="s">
        <v>30</v>
      </c>
      <c r="AX163" s="13" t="s">
        <v>73</v>
      </c>
      <c r="AY163" s="156" t="s">
        <v>125</v>
      </c>
    </row>
    <row r="164" spans="2:65" s="14" customFormat="1" ht="11.25">
      <c r="B164" s="162"/>
      <c r="D164" s="149" t="s">
        <v>134</v>
      </c>
      <c r="E164" s="163" t="s">
        <v>1</v>
      </c>
      <c r="F164" s="164" t="s">
        <v>137</v>
      </c>
      <c r="H164" s="165">
        <v>29.2</v>
      </c>
      <c r="I164" s="166"/>
      <c r="L164" s="162"/>
      <c r="M164" s="167"/>
      <c r="T164" s="168"/>
      <c r="AT164" s="163" t="s">
        <v>134</v>
      </c>
      <c r="AU164" s="163" t="s">
        <v>132</v>
      </c>
      <c r="AV164" s="14" t="s">
        <v>131</v>
      </c>
      <c r="AW164" s="14" t="s">
        <v>30</v>
      </c>
      <c r="AX164" s="14" t="s">
        <v>81</v>
      </c>
      <c r="AY164" s="163" t="s">
        <v>125</v>
      </c>
    </row>
    <row r="165" spans="2:65" s="1" customFormat="1" ht="16.5" customHeight="1">
      <c r="B165" s="133"/>
      <c r="C165" s="169" t="s">
        <v>171</v>
      </c>
      <c r="D165" s="169" t="s">
        <v>172</v>
      </c>
      <c r="E165" s="170" t="s">
        <v>173</v>
      </c>
      <c r="F165" s="171" t="s">
        <v>174</v>
      </c>
      <c r="G165" s="172" t="s">
        <v>130</v>
      </c>
      <c r="H165" s="173">
        <v>29.2</v>
      </c>
      <c r="I165" s="174"/>
      <c r="J165" s="175">
        <f>ROUND(I165*H165,2)</f>
        <v>0</v>
      </c>
      <c r="K165" s="176"/>
      <c r="L165" s="177"/>
      <c r="M165" s="178" t="s">
        <v>1</v>
      </c>
      <c r="N165" s="179" t="s">
        <v>39</v>
      </c>
      <c r="P165" s="144">
        <f>O165*H165</f>
        <v>0</v>
      </c>
      <c r="Q165" s="144">
        <v>0.115</v>
      </c>
      <c r="R165" s="144">
        <f>Q165*H165</f>
        <v>3.3580000000000001</v>
      </c>
      <c r="S165" s="144">
        <v>0</v>
      </c>
      <c r="T165" s="145">
        <f>S165*H165</f>
        <v>0</v>
      </c>
      <c r="AR165" s="146" t="s">
        <v>167</v>
      </c>
      <c r="AT165" s="146" t="s">
        <v>172</v>
      </c>
      <c r="AU165" s="146" t="s">
        <v>132</v>
      </c>
      <c r="AY165" s="17" t="s">
        <v>125</v>
      </c>
      <c r="BE165" s="147">
        <f>IF(N165="základní",J165,0)</f>
        <v>0</v>
      </c>
      <c r="BF165" s="147">
        <f>IF(N165="snížená",J165,0)</f>
        <v>0</v>
      </c>
      <c r="BG165" s="147">
        <f>IF(N165="zákl. přenesená",J165,0)</f>
        <v>0</v>
      </c>
      <c r="BH165" s="147">
        <f>IF(N165="sníž. přenesená",J165,0)</f>
        <v>0</v>
      </c>
      <c r="BI165" s="147">
        <f>IF(N165="nulová",J165,0)</f>
        <v>0</v>
      </c>
      <c r="BJ165" s="17" t="s">
        <v>132</v>
      </c>
      <c r="BK165" s="147">
        <f>ROUND(I165*H165,2)</f>
        <v>0</v>
      </c>
      <c r="BL165" s="17" t="s">
        <v>131</v>
      </c>
      <c r="BM165" s="146" t="s">
        <v>175</v>
      </c>
    </row>
    <row r="166" spans="2:65" s="11" customFormat="1" ht="22.9" customHeight="1">
      <c r="B166" s="121"/>
      <c r="D166" s="122" t="s">
        <v>72</v>
      </c>
      <c r="E166" s="131" t="s">
        <v>157</v>
      </c>
      <c r="F166" s="131" t="s">
        <v>176</v>
      </c>
      <c r="I166" s="124"/>
      <c r="J166" s="132">
        <f>BK166</f>
        <v>0</v>
      </c>
      <c r="L166" s="121"/>
      <c r="M166" s="126"/>
      <c r="P166" s="127">
        <f>SUM(P167:P291)</f>
        <v>0</v>
      </c>
      <c r="R166" s="127">
        <f>SUM(R167:R291)</f>
        <v>9.3356031000000002</v>
      </c>
      <c r="T166" s="128">
        <f>SUM(T167:T291)</f>
        <v>0</v>
      </c>
      <c r="AR166" s="122" t="s">
        <v>81</v>
      </c>
      <c r="AT166" s="129" t="s">
        <v>72</v>
      </c>
      <c r="AU166" s="129" t="s">
        <v>81</v>
      </c>
      <c r="AY166" s="122" t="s">
        <v>125</v>
      </c>
      <c r="BK166" s="130">
        <f>SUM(BK167:BK291)</f>
        <v>0</v>
      </c>
    </row>
    <row r="167" spans="2:65" s="1" customFormat="1" ht="21.75" customHeight="1">
      <c r="B167" s="133"/>
      <c r="C167" s="134" t="s">
        <v>177</v>
      </c>
      <c r="D167" s="134" t="s">
        <v>127</v>
      </c>
      <c r="E167" s="135" t="s">
        <v>178</v>
      </c>
      <c r="F167" s="136" t="s">
        <v>179</v>
      </c>
      <c r="G167" s="137" t="s">
        <v>130</v>
      </c>
      <c r="H167" s="138">
        <v>13.02</v>
      </c>
      <c r="I167" s="139"/>
      <c r="J167" s="140">
        <f>ROUND(I167*H167,2)</f>
        <v>0</v>
      </c>
      <c r="K167" s="141"/>
      <c r="L167" s="32"/>
      <c r="M167" s="142" t="s">
        <v>1</v>
      </c>
      <c r="N167" s="143" t="s">
        <v>39</v>
      </c>
      <c r="P167" s="144">
        <f>O167*H167</f>
        <v>0</v>
      </c>
      <c r="Q167" s="144">
        <v>2.5999999999999998E-4</v>
      </c>
      <c r="R167" s="144">
        <f>Q167*H167</f>
        <v>3.3851999999999997E-3</v>
      </c>
      <c r="S167" s="144">
        <v>0</v>
      </c>
      <c r="T167" s="145">
        <f>S167*H167</f>
        <v>0</v>
      </c>
      <c r="AR167" s="146" t="s">
        <v>131</v>
      </c>
      <c r="AT167" s="146" t="s">
        <v>127</v>
      </c>
      <c r="AU167" s="146" t="s">
        <v>132</v>
      </c>
      <c r="AY167" s="17" t="s">
        <v>125</v>
      </c>
      <c r="BE167" s="147">
        <f>IF(N167="základní",J167,0)</f>
        <v>0</v>
      </c>
      <c r="BF167" s="147">
        <f>IF(N167="snížená",J167,0)</f>
        <v>0</v>
      </c>
      <c r="BG167" s="147">
        <f>IF(N167="zákl. přenesená",J167,0)</f>
        <v>0</v>
      </c>
      <c r="BH167" s="147">
        <f>IF(N167="sníž. přenesená",J167,0)</f>
        <v>0</v>
      </c>
      <c r="BI167" s="147">
        <f>IF(N167="nulová",J167,0)</f>
        <v>0</v>
      </c>
      <c r="BJ167" s="17" t="s">
        <v>132</v>
      </c>
      <c r="BK167" s="147">
        <f>ROUND(I167*H167,2)</f>
        <v>0</v>
      </c>
      <c r="BL167" s="17" t="s">
        <v>131</v>
      </c>
      <c r="BM167" s="146" t="s">
        <v>180</v>
      </c>
    </row>
    <row r="168" spans="2:65" s="12" customFormat="1" ht="11.25">
      <c r="B168" s="148"/>
      <c r="D168" s="149" t="s">
        <v>134</v>
      </c>
      <c r="E168" s="150" t="s">
        <v>1</v>
      </c>
      <c r="F168" s="151" t="s">
        <v>181</v>
      </c>
      <c r="H168" s="150" t="s">
        <v>1</v>
      </c>
      <c r="I168" s="152"/>
      <c r="L168" s="148"/>
      <c r="M168" s="153"/>
      <c r="T168" s="154"/>
      <c r="AT168" s="150" t="s">
        <v>134</v>
      </c>
      <c r="AU168" s="150" t="s">
        <v>132</v>
      </c>
      <c r="AV168" s="12" t="s">
        <v>81</v>
      </c>
      <c r="AW168" s="12" t="s">
        <v>30</v>
      </c>
      <c r="AX168" s="12" t="s">
        <v>73</v>
      </c>
      <c r="AY168" s="150" t="s">
        <v>125</v>
      </c>
    </row>
    <row r="169" spans="2:65" s="13" customFormat="1" ht="11.25">
      <c r="B169" s="155"/>
      <c r="D169" s="149" t="s">
        <v>134</v>
      </c>
      <c r="E169" s="156" t="s">
        <v>1</v>
      </c>
      <c r="F169" s="157" t="s">
        <v>182</v>
      </c>
      <c r="H169" s="158">
        <v>11.52</v>
      </c>
      <c r="I169" s="159"/>
      <c r="L169" s="155"/>
      <c r="M169" s="160"/>
      <c r="T169" s="161"/>
      <c r="AT169" s="156" t="s">
        <v>134</v>
      </c>
      <c r="AU169" s="156" t="s">
        <v>132</v>
      </c>
      <c r="AV169" s="13" t="s">
        <v>132</v>
      </c>
      <c r="AW169" s="13" t="s">
        <v>30</v>
      </c>
      <c r="AX169" s="13" t="s">
        <v>73</v>
      </c>
      <c r="AY169" s="156" t="s">
        <v>125</v>
      </c>
    </row>
    <row r="170" spans="2:65" s="13" customFormat="1" ht="11.25">
      <c r="B170" s="155"/>
      <c r="D170" s="149" t="s">
        <v>134</v>
      </c>
      <c r="E170" s="156" t="s">
        <v>1</v>
      </c>
      <c r="F170" s="157" t="s">
        <v>183</v>
      </c>
      <c r="H170" s="158">
        <v>1.5</v>
      </c>
      <c r="I170" s="159"/>
      <c r="L170" s="155"/>
      <c r="M170" s="160"/>
      <c r="T170" s="161"/>
      <c r="AT170" s="156" t="s">
        <v>134</v>
      </c>
      <c r="AU170" s="156" t="s">
        <v>132</v>
      </c>
      <c r="AV170" s="13" t="s">
        <v>132</v>
      </c>
      <c r="AW170" s="13" t="s">
        <v>30</v>
      </c>
      <c r="AX170" s="13" t="s">
        <v>73</v>
      </c>
      <c r="AY170" s="156" t="s">
        <v>125</v>
      </c>
    </row>
    <row r="171" spans="2:65" s="14" customFormat="1" ht="11.25">
      <c r="B171" s="162"/>
      <c r="D171" s="149" t="s">
        <v>134</v>
      </c>
      <c r="E171" s="163" t="s">
        <v>1</v>
      </c>
      <c r="F171" s="164" t="s">
        <v>137</v>
      </c>
      <c r="H171" s="165">
        <v>13.02</v>
      </c>
      <c r="I171" s="166"/>
      <c r="L171" s="162"/>
      <c r="M171" s="167"/>
      <c r="T171" s="168"/>
      <c r="AT171" s="163" t="s">
        <v>134</v>
      </c>
      <c r="AU171" s="163" t="s">
        <v>132</v>
      </c>
      <c r="AV171" s="14" t="s">
        <v>131</v>
      </c>
      <c r="AW171" s="14" t="s">
        <v>30</v>
      </c>
      <c r="AX171" s="14" t="s">
        <v>81</v>
      </c>
      <c r="AY171" s="163" t="s">
        <v>125</v>
      </c>
    </row>
    <row r="172" spans="2:65" s="1" customFormat="1" ht="24.2" customHeight="1">
      <c r="B172" s="133"/>
      <c r="C172" s="134" t="s">
        <v>184</v>
      </c>
      <c r="D172" s="134" t="s">
        <v>127</v>
      </c>
      <c r="E172" s="135" t="s">
        <v>185</v>
      </c>
      <c r="F172" s="136" t="s">
        <v>186</v>
      </c>
      <c r="G172" s="137" t="s">
        <v>130</v>
      </c>
      <c r="H172" s="138">
        <v>13.02</v>
      </c>
      <c r="I172" s="139"/>
      <c r="J172" s="140">
        <f>ROUND(I172*H172,2)</f>
        <v>0</v>
      </c>
      <c r="K172" s="141"/>
      <c r="L172" s="32"/>
      <c r="M172" s="142" t="s">
        <v>1</v>
      </c>
      <c r="N172" s="143" t="s">
        <v>39</v>
      </c>
      <c r="P172" s="144">
        <f>O172*H172</f>
        <v>0</v>
      </c>
      <c r="Q172" s="144">
        <v>4.3800000000000002E-3</v>
      </c>
      <c r="R172" s="144">
        <f>Q172*H172</f>
        <v>5.7027599999999998E-2</v>
      </c>
      <c r="S172" s="144">
        <v>0</v>
      </c>
      <c r="T172" s="145">
        <f>S172*H172</f>
        <v>0</v>
      </c>
      <c r="AR172" s="146" t="s">
        <v>131</v>
      </c>
      <c r="AT172" s="146" t="s">
        <v>127</v>
      </c>
      <c r="AU172" s="146" t="s">
        <v>132</v>
      </c>
      <c r="AY172" s="17" t="s">
        <v>125</v>
      </c>
      <c r="BE172" s="147">
        <f>IF(N172="základní",J172,0)</f>
        <v>0</v>
      </c>
      <c r="BF172" s="147">
        <f>IF(N172="snížená",J172,0)</f>
        <v>0</v>
      </c>
      <c r="BG172" s="147">
        <f>IF(N172="zákl. přenesená",J172,0)</f>
        <v>0</v>
      </c>
      <c r="BH172" s="147">
        <f>IF(N172="sníž. přenesená",J172,0)</f>
        <v>0</v>
      </c>
      <c r="BI172" s="147">
        <f>IF(N172="nulová",J172,0)</f>
        <v>0</v>
      </c>
      <c r="BJ172" s="17" t="s">
        <v>132</v>
      </c>
      <c r="BK172" s="147">
        <f>ROUND(I172*H172,2)</f>
        <v>0</v>
      </c>
      <c r="BL172" s="17" t="s">
        <v>131</v>
      </c>
      <c r="BM172" s="146" t="s">
        <v>187</v>
      </c>
    </row>
    <row r="173" spans="2:65" s="12" customFormat="1" ht="11.25">
      <c r="B173" s="148"/>
      <c r="D173" s="149" t="s">
        <v>134</v>
      </c>
      <c r="E173" s="150" t="s">
        <v>1</v>
      </c>
      <c r="F173" s="151" t="s">
        <v>181</v>
      </c>
      <c r="H173" s="150" t="s">
        <v>1</v>
      </c>
      <c r="I173" s="152"/>
      <c r="L173" s="148"/>
      <c r="M173" s="153"/>
      <c r="T173" s="154"/>
      <c r="AT173" s="150" t="s">
        <v>134</v>
      </c>
      <c r="AU173" s="150" t="s">
        <v>132</v>
      </c>
      <c r="AV173" s="12" t="s">
        <v>81</v>
      </c>
      <c r="AW173" s="12" t="s">
        <v>30</v>
      </c>
      <c r="AX173" s="12" t="s">
        <v>73</v>
      </c>
      <c r="AY173" s="150" t="s">
        <v>125</v>
      </c>
    </row>
    <row r="174" spans="2:65" s="13" customFormat="1" ht="11.25">
      <c r="B174" s="155"/>
      <c r="D174" s="149" t="s">
        <v>134</v>
      </c>
      <c r="E174" s="156" t="s">
        <v>1</v>
      </c>
      <c r="F174" s="157" t="s">
        <v>182</v>
      </c>
      <c r="H174" s="158">
        <v>11.52</v>
      </c>
      <c r="I174" s="159"/>
      <c r="L174" s="155"/>
      <c r="M174" s="160"/>
      <c r="T174" s="161"/>
      <c r="AT174" s="156" t="s">
        <v>134</v>
      </c>
      <c r="AU174" s="156" t="s">
        <v>132</v>
      </c>
      <c r="AV174" s="13" t="s">
        <v>132</v>
      </c>
      <c r="AW174" s="13" t="s">
        <v>30</v>
      </c>
      <c r="AX174" s="13" t="s">
        <v>73</v>
      </c>
      <c r="AY174" s="156" t="s">
        <v>125</v>
      </c>
    </row>
    <row r="175" spans="2:65" s="13" customFormat="1" ht="11.25">
      <c r="B175" s="155"/>
      <c r="D175" s="149" t="s">
        <v>134</v>
      </c>
      <c r="E175" s="156" t="s">
        <v>1</v>
      </c>
      <c r="F175" s="157" t="s">
        <v>183</v>
      </c>
      <c r="H175" s="158">
        <v>1.5</v>
      </c>
      <c r="I175" s="159"/>
      <c r="L175" s="155"/>
      <c r="M175" s="160"/>
      <c r="T175" s="161"/>
      <c r="AT175" s="156" t="s">
        <v>134</v>
      </c>
      <c r="AU175" s="156" t="s">
        <v>132</v>
      </c>
      <c r="AV175" s="13" t="s">
        <v>132</v>
      </c>
      <c r="AW175" s="13" t="s">
        <v>30</v>
      </c>
      <c r="AX175" s="13" t="s">
        <v>73</v>
      </c>
      <c r="AY175" s="156" t="s">
        <v>125</v>
      </c>
    </row>
    <row r="176" spans="2:65" s="14" customFormat="1" ht="11.25">
      <c r="B176" s="162"/>
      <c r="D176" s="149" t="s">
        <v>134</v>
      </c>
      <c r="E176" s="163" t="s">
        <v>1</v>
      </c>
      <c r="F176" s="164" t="s">
        <v>137</v>
      </c>
      <c r="H176" s="165">
        <v>13.02</v>
      </c>
      <c r="I176" s="166"/>
      <c r="L176" s="162"/>
      <c r="M176" s="167"/>
      <c r="T176" s="168"/>
      <c r="AT176" s="163" t="s">
        <v>134</v>
      </c>
      <c r="AU176" s="163" t="s">
        <v>132</v>
      </c>
      <c r="AV176" s="14" t="s">
        <v>131</v>
      </c>
      <c r="AW176" s="14" t="s">
        <v>30</v>
      </c>
      <c r="AX176" s="14" t="s">
        <v>81</v>
      </c>
      <c r="AY176" s="163" t="s">
        <v>125</v>
      </c>
    </row>
    <row r="177" spans="2:65" s="1" customFormat="1" ht="37.9" customHeight="1">
      <c r="B177" s="133"/>
      <c r="C177" s="134" t="s">
        <v>8</v>
      </c>
      <c r="D177" s="134" t="s">
        <v>127</v>
      </c>
      <c r="E177" s="135" t="s">
        <v>188</v>
      </c>
      <c r="F177" s="136" t="s">
        <v>189</v>
      </c>
      <c r="G177" s="137" t="s">
        <v>130</v>
      </c>
      <c r="H177" s="138">
        <v>13.02</v>
      </c>
      <c r="I177" s="139"/>
      <c r="J177" s="140">
        <f>ROUND(I177*H177,2)</f>
        <v>0</v>
      </c>
      <c r="K177" s="141"/>
      <c r="L177" s="32"/>
      <c r="M177" s="142" t="s">
        <v>1</v>
      </c>
      <c r="N177" s="143" t="s">
        <v>39</v>
      </c>
      <c r="P177" s="144">
        <f>O177*H177</f>
        <v>0</v>
      </c>
      <c r="Q177" s="144">
        <v>8.3899999999999999E-3</v>
      </c>
      <c r="R177" s="144">
        <f>Q177*H177</f>
        <v>0.1092378</v>
      </c>
      <c r="S177" s="144">
        <v>0</v>
      </c>
      <c r="T177" s="145">
        <f>S177*H177</f>
        <v>0</v>
      </c>
      <c r="AR177" s="146" t="s">
        <v>131</v>
      </c>
      <c r="AT177" s="146" t="s">
        <v>127</v>
      </c>
      <c r="AU177" s="146" t="s">
        <v>132</v>
      </c>
      <c r="AY177" s="17" t="s">
        <v>125</v>
      </c>
      <c r="BE177" s="147">
        <f>IF(N177="základní",J177,0)</f>
        <v>0</v>
      </c>
      <c r="BF177" s="147">
        <f>IF(N177="snížená",J177,0)</f>
        <v>0</v>
      </c>
      <c r="BG177" s="147">
        <f>IF(N177="zákl. přenesená",J177,0)</f>
        <v>0</v>
      </c>
      <c r="BH177" s="147">
        <f>IF(N177="sníž. přenesená",J177,0)</f>
        <v>0</v>
      </c>
      <c r="BI177" s="147">
        <f>IF(N177="nulová",J177,0)</f>
        <v>0</v>
      </c>
      <c r="BJ177" s="17" t="s">
        <v>132</v>
      </c>
      <c r="BK177" s="147">
        <f>ROUND(I177*H177,2)</f>
        <v>0</v>
      </c>
      <c r="BL177" s="17" t="s">
        <v>131</v>
      </c>
      <c r="BM177" s="146" t="s">
        <v>190</v>
      </c>
    </row>
    <row r="178" spans="2:65" s="12" customFormat="1" ht="11.25">
      <c r="B178" s="148"/>
      <c r="D178" s="149" t="s">
        <v>134</v>
      </c>
      <c r="E178" s="150" t="s">
        <v>1</v>
      </c>
      <c r="F178" s="151" t="s">
        <v>181</v>
      </c>
      <c r="H178" s="150" t="s">
        <v>1</v>
      </c>
      <c r="I178" s="152"/>
      <c r="L178" s="148"/>
      <c r="M178" s="153"/>
      <c r="T178" s="154"/>
      <c r="AT178" s="150" t="s">
        <v>134</v>
      </c>
      <c r="AU178" s="150" t="s">
        <v>132</v>
      </c>
      <c r="AV178" s="12" t="s">
        <v>81</v>
      </c>
      <c r="AW178" s="12" t="s">
        <v>30</v>
      </c>
      <c r="AX178" s="12" t="s">
        <v>73</v>
      </c>
      <c r="AY178" s="150" t="s">
        <v>125</v>
      </c>
    </row>
    <row r="179" spans="2:65" s="13" customFormat="1" ht="11.25">
      <c r="B179" s="155"/>
      <c r="D179" s="149" t="s">
        <v>134</v>
      </c>
      <c r="E179" s="156" t="s">
        <v>1</v>
      </c>
      <c r="F179" s="157" t="s">
        <v>182</v>
      </c>
      <c r="H179" s="158">
        <v>11.52</v>
      </c>
      <c r="I179" s="159"/>
      <c r="L179" s="155"/>
      <c r="M179" s="160"/>
      <c r="T179" s="161"/>
      <c r="AT179" s="156" t="s">
        <v>134</v>
      </c>
      <c r="AU179" s="156" t="s">
        <v>132</v>
      </c>
      <c r="AV179" s="13" t="s">
        <v>132</v>
      </c>
      <c r="AW179" s="13" t="s">
        <v>30</v>
      </c>
      <c r="AX179" s="13" t="s">
        <v>73</v>
      </c>
      <c r="AY179" s="156" t="s">
        <v>125</v>
      </c>
    </row>
    <row r="180" spans="2:65" s="13" customFormat="1" ht="11.25">
      <c r="B180" s="155"/>
      <c r="D180" s="149" t="s">
        <v>134</v>
      </c>
      <c r="E180" s="156" t="s">
        <v>1</v>
      </c>
      <c r="F180" s="157" t="s">
        <v>183</v>
      </c>
      <c r="H180" s="158">
        <v>1.5</v>
      </c>
      <c r="I180" s="159"/>
      <c r="L180" s="155"/>
      <c r="M180" s="160"/>
      <c r="T180" s="161"/>
      <c r="AT180" s="156" t="s">
        <v>134</v>
      </c>
      <c r="AU180" s="156" t="s">
        <v>132</v>
      </c>
      <c r="AV180" s="13" t="s">
        <v>132</v>
      </c>
      <c r="AW180" s="13" t="s">
        <v>30</v>
      </c>
      <c r="AX180" s="13" t="s">
        <v>73</v>
      </c>
      <c r="AY180" s="156" t="s">
        <v>125</v>
      </c>
    </row>
    <row r="181" spans="2:65" s="14" customFormat="1" ht="11.25">
      <c r="B181" s="162"/>
      <c r="D181" s="149" t="s">
        <v>134</v>
      </c>
      <c r="E181" s="163" t="s">
        <v>1</v>
      </c>
      <c r="F181" s="164" t="s">
        <v>137</v>
      </c>
      <c r="H181" s="165">
        <v>13.02</v>
      </c>
      <c r="I181" s="166"/>
      <c r="L181" s="162"/>
      <c r="M181" s="167"/>
      <c r="T181" s="168"/>
      <c r="AT181" s="163" t="s">
        <v>134</v>
      </c>
      <c r="AU181" s="163" t="s">
        <v>132</v>
      </c>
      <c r="AV181" s="14" t="s">
        <v>131</v>
      </c>
      <c r="AW181" s="14" t="s">
        <v>30</v>
      </c>
      <c r="AX181" s="14" t="s">
        <v>81</v>
      </c>
      <c r="AY181" s="163" t="s">
        <v>125</v>
      </c>
    </row>
    <row r="182" spans="2:65" s="1" customFormat="1" ht="16.5" customHeight="1">
      <c r="B182" s="133"/>
      <c r="C182" s="169" t="s">
        <v>191</v>
      </c>
      <c r="D182" s="169" t="s">
        <v>172</v>
      </c>
      <c r="E182" s="170" t="s">
        <v>192</v>
      </c>
      <c r="F182" s="171" t="s">
        <v>193</v>
      </c>
      <c r="G182" s="172" t="s">
        <v>130</v>
      </c>
      <c r="H182" s="173">
        <v>13.670999999999999</v>
      </c>
      <c r="I182" s="174"/>
      <c r="J182" s="175">
        <f>ROUND(I182*H182,2)</f>
        <v>0</v>
      </c>
      <c r="K182" s="176"/>
      <c r="L182" s="177"/>
      <c r="M182" s="178" t="s">
        <v>1</v>
      </c>
      <c r="N182" s="179" t="s">
        <v>39</v>
      </c>
      <c r="P182" s="144">
        <f>O182*H182</f>
        <v>0</v>
      </c>
      <c r="Q182" s="144">
        <v>5.5999999999999995E-4</v>
      </c>
      <c r="R182" s="144">
        <f>Q182*H182</f>
        <v>7.6557599999999993E-3</v>
      </c>
      <c r="S182" s="144">
        <v>0</v>
      </c>
      <c r="T182" s="145">
        <f>S182*H182</f>
        <v>0</v>
      </c>
      <c r="AR182" s="146" t="s">
        <v>167</v>
      </c>
      <c r="AT182" s="146" t="s">
        <v>172</v>
      </c>
      <c r="AU182" s="146" t="s">
        <v>132</v>
      </c>
      <c r="AY182" s="17" t="s">
        <v>125</v>
      </c>
      <c r="BE182" s="147">
        <f>IF(N182="základní",J182,0)</f>
        <v>0</v>
      </c>
      <c r="BF182" s="147">
        <f>IF(N182="snížená",J182,0)</f>
        <v>0</v>
      </c>
      <c r="BG182" s="147">
        <f>IF(N182="zákl. přenesená",J182,0)</f>
        <v>0</v>
      </c>
      <c r="BH182" s="147">
        <f>IF(N182="sníž. přenesená",J182,0)</f>
        <v>0</v>
      </c>
      <c r="BI182" s="147">
        <f>IF(N182="nulová",J182,0)</f>
        <v>0</v>
      </c>
      <c r="BJ182" s="17" t="s">
        <v>132</v>
      </c>
      <c r="BK182" s="147">
        <f>ROUND(I182*H182,2)</f>
        <v>0</v>
      </c>
      <c r="BL182" s="17" t="s">
        <v>131</v>
      </c>
      <c r="BM182" s="146" t="s">
        <v>194</v>
      </c>
    </row>
    <row r="183" spans="2:65" s="13" customFormat="1" ht="11.25">
      <c r="B183" s="155"/>
      <c r="D183" s="149" t="s">
        <v>134</v>
      </c>
      <c r="F183" s="157" t="s">
        <v>195</v>
      </c>
      <c r="H183" s="158">
        <v>13.670999999999999</v>
      </c>
      <c r="I183" s="159"/>
      <c r="L183" s="155"/>
      <c r="M183" s="160"/>
      <c r="T183" s="161"/>
      <c r="AT183" s="156" t="s">
        <v>134</v>
      </c>
      <c r="AU183" s="156" t="s">
        <v>132</v>
      </c>
      <c r="AV183" s="13" t="s">
        <v>132</v>
      </c>
      <c r="AW183" s="13" t="s">
        <v>3</v>
      </c>
      <c r="AX183" s="13" t="s">
        <v>81</v>
      </c>
      <c r="AY183" s="156" t="s">
        <v>125</v>
      </c>
    </row>
    <row r="184" spans="2:65" s="1" customFormat="1" ht="24.2" customHeight="1">
      <c r="B184" s="133"/>
      <c r="C184" s="134" t="s">
        <v>196</v>
      </c>
      <c r="D184" s="134" t="s">
        <v>127</v>
      </c>
      <c r="E184" s="135" t="s">
        <v>197</v>
      </c>
      <c r="F184" s="136" t="s">
        <v>198</v>
      </c>
      <c r="G184" s="137" t="s">
        <v>130</v>
      </c>
      <c r="H184" s="138">
        <v>13.02</v>
      </c>
      <c r="I184" s="139"/>
      <c r="J184" s="140">
        <f>ROUND(I184*H184,2)</f>
        <v>0</v>
      </c>
      <c r="K184" s="141"/>
      <c r="L184" s="32"/>
      <c r="M184" s="142" t="s">
        <v>1</v>
      </c>
      <c r="N184" s="143" t="s">
        <v>39</v>
      </c>
      <c r="P184" s="144">
        <f>O184*H184</f>
        <v>0</v>
      </c>
      <c r="Q184" s="144">
        <v>3.63E-3</v>
      </c>
      <c r="R184" s="144">
        <f>Q184*H184</f>
        <v>4.7262599999999995E-2</v>
      </c>
      <c r="S184" s="144">
        <v>0</v>
      </c>
      <c r="T184" s="145">
        <f>S184*H184</f>
        <v>0</v>
      </c>
      <c r="AR184" s="146" t="s">
        <v>131</v>
      </c>
      <c r="AT184" s="146" t="s">
        <v>127</v>
      </c>
      <c r="AU184" s="146" t="s">
        <v>132</v>
      </c>
      <c r="AY184" s="17" t="s">
        <v>125</v>
      </c>
      <c r="BE184" s="147">
        <f>IF(N184="základní",J184,0)</f>
        <v>0</v>
      </c>
      <c r="BF184" s="147">
        <f>IF(N184="snížená",J184,0)</f>
        <v>0</v>
      </c>
      <c r="BG184" s="147">
        <f>IF(N184="zákl. přenesená",J184,0)</f>
        <v>0</v>
      </c>
      <c r="BH184" s="147">
        <f>IF(N184="sníž. přenesená",J184,0)</f>
        <v>0</v>
      </c>
      <c r="BI184" s="147">
        <f>IF(N184="nulová",J184,0)</f>
        <v>0</v>
      </c>
      <c r="BJ184" s="17" t="s">
        <v>132</v>
      </c>
      <c r="BK184" s="147">
        <f>ROUND(I184*H184,2)</f>
        <v>0</v>
      </c>
      <c r="BL184" s="17" t="s">
        <v>131</v>
      </c>
      <c r="BM184" s="146" t="s">
        <v>199</v>
      </c>
    </row>
    <row r="185" spans="2:65" s="12" customFormat="1" ht="11.25">
      <c r="B185" s="148"/>
      <c r="D185" s="149" t="s">
        <v>134</v>
      </c>
      <c r="E185" s="150" t="s">
        <v>1</v>
      </c>
      <c r="F185" s="151" t="s">
        <v>181</v>
      </c>
      <c r="H185" s="150" t="s">
        <v>1</v>
      </c>
      <c r="I185" s="152"/>
      <c r="L185" s="148"/>
      <c r="M185" s="153"/>
      <c r="T185" s="154"/>
      <c r="AT185" s="150" t="s">
        <v>134</v>
      </c>
      <c r="AU185" s="150" t="s">
        <v>132</v>
      </c>
      <c r="AV185" s="12" t="s">
        <v>81</v>
      </c>
      <c r="AW185" s="12" t="s">
        <v>30</v>
      </c>
      <c r="AX185" s="12" t="s">
        <v>73</v>
      </c>
      <c r="AY185" s="150" t="s">
        <v>125</v>
      </c>
    </row>
    <row r="186" spans="2:65" s="13" customFormat="1" ht="11.25">
      <c r="B186" s="155"/>
      <c r="D186" s="149" t="s">
        <v>134</v>
      </c>
      <c r="E186" s="156" t="s">
        <v>1</v>
      </c>
      <c r="F186" s="157" t="s">
        <v>182</v>
      </c>
      <c r="H186" s="158">
        <v>11.52</v>
      </c>
      <c r="I186" s="159"/>
      <c r="L186" s="155"/>
      <c r="M186" s="160"/>
      <c r="T186" s="161"/>
      <c r="AT186" s="156" t="s">
        <v>134</v>
      </c>
      <c r="AU186" s="156" t="s">
        <v>132</v>
      </c>
      <c r="AV186" s="13" t="s">
        <v>132</v>
      </c>
      <c r="AW186" s="13" t="s">
        <v>30</v>
      </c>
      <c r="AX186" s="13" t="s">
        <v>73</v>
      </c>
      <c r="AY186" s="156" t="s">
        <v>125</v>
      </c>
    </row>
    <row r="187" spans="2:65" s="13" customFormat="1" ht="11.25">
      <c r="B187" s="155"/>
      <c r="D187" s="149" t="s">
        <v>134</v>
      </c>
      <c r="E187" s="156" t="s">
        <v>1</v>
      </c>
      <c r="F187" s="157" t="s">
        <v>183</v>
      </c>
      <c r="H187" s="158">
        <v>1.5</v>
      </c>
      <c r="I187" s="159"/>
      <c r="L187" s="155"/>
      <c r="M187" s="160"/>
      <c r="T187" s="161"/>
      <c r="AT187" s="156" t="s">
        <v>134</v>
      </c>
      <c r="AU187" s="156" t="s">
        <v>132</v>
      </c>
      <c r="AV187" s="13" t="s">
        <v>132</v>
      </c>
      <c r="AW187" s="13" t="s">
        <v>30</v>
      </c>
      <c r="AX187" s="13" t="s">
        <v>73</v>
      </c>
      <c r="AY187" s="156" t="s">
        <v>125</v>
      </c>
    </row>
    <row r="188" spans="2:65" s="14" customFormat="1" ht="11.25">
      <c r="B188" s="162"/>
      <c r="D188" s="149" t="s">
        <v>134</v>
      </c>
      <c r="E188" s="163" t="s">
        <v>1</v>
      </c>
      <c r="F188" s="164" t="s">
        <v>137</v>
      </c>
      <c r="H188" s="165">
        <v>13.02</v>
      </c>
      <c r="I188" s="166"/>
      <c r="L188" s="162"/>
      <c r="M188" s="167"/>
      <c r="T188" s="168"/>
      <c r="AT188" s="163" t="s">
        <v>134</v>
      </c>
      <c r="AU188" s="163" t="s">
        <v>132</v>
      </c>
      <c r="AV188" s="14" t="s">
        <v>131</v>
      </c>
      <c r="AW188" s="14" t="s">
        <v>30</v>
      </c>
      <c r="AX188" s="14" t="s">
        <v>81</v>
      </c>
      <c r="AY188" s="163" t="s">
        <v>125</v>
      </c>
    </row>
    <row r="189" spans="2:65" s="1" customFormat="1" ht="16.5" customHeight="1">
      <c r="B189" s="133"/>
      <c r="C189" s="134" t="s">
        <v>200</v>
      </c>
      <c r="D189" s="134" t="s">
        <v>127</v>
      </c>
      <c r="E189" s="135" t="s">
        <v>201</v>
      </c>
      <c r="F189" s="136" t="s">
        <v>202</v>
      </c>
      <c r="G189" s="137" t="s">
        <v>130</v>
      </c>
      <c r="H189" s="138">
        <v>456.01499999999999</v>
      </c>
      <c r="I189" s="139"/>
      <c r="J189" s="140">
        <f>ROUND(I189*H189,2)</f>
        <v>0</v>
      </c>
      <c r="K189" s="141"/>
      <c r="L189" s="32"/>
      <c r="M189" s="142" t="s">
        <v>1</v>
      </c>
      <c r="N189" s="143" t="s">
        <v>39</v>
      </c>
      <c r="P189" s="144">
        <f>O189*H189</f>
        <v>0</v>
      </c>
      <c r="Q189" s="144">
        <v>2.5999999999999998E-4</v>
      </c>
      <c r="R189" s="144">
        <f>Q189*H189</f>
        <v>0.11856389999999999</v>
      </c>
      <c r="S189" s="144">
        <v>0</v>
      </c>
      <c r="T189" s="145">
        <f>S189*H189</f>
        <v>0</v>
      </c>
      <c r="AR189" s="146" t="s">
        <v>131</v>
      </c>
      <c r="AT189" s="146" t="s">
        <v>127</v>
      </c>
      <c r="AU189" s="146" t="s">
        <v>132</v>
      </c>
      <c r="AY189" s="17" t="s">
        <v>125</v>
      </c>
      <c r="BE189" s="147">
        <f>IF(N189="základní",J189,0)</f>
        <v>0</v>
      </c>
      <c r="BF189" s="147">
        <f>IF(N189="snížená",J189,0)</f>
        <v>0</v>
      </c>
      <c r="BG189" s="147">
        <f>IF(N189="zákl. přenesená",J189,0)</f>
        <v>0</v>
      </c>
      <c r="BH189" s="147">
        <f>IF(N189="sníž. přenesená",J189,0)</f>
        <v>0</v>
      </c>
      <c r="BI189" s="147">
        <f>IF(N189="nulová",J189,0)</f>
        <v>0</v>
      </c>
      <c r="BJ189" s="17" t="s">
        <v>132</v>
      </c>
      <c r="BK189" s="147">
        <f>ROUND(I189*H189,2)</f>
        <v>0</v>
      </c>
      <c r="BL189" s="17" t="s">
        <v>131</v>
      </c>
      <c r="BM189" s="146" t="s">
        <v>203</v>
      </c>
    </row>
    <row r="190" spans="2:65" s="12" customFormat="1" ht="11.25">
      <c r="B190" s="148"/>
      <c r="D190" s="149" t="s">
        <v>134</v>
      </c>
      <c r="E190" s="150" t="s">
        <v>1</v>
      </c>
      <c r="F190" s="151" t="s">
        <v>135</v>
      </c>
      <c r="H190" s="150" t="s">
        <v>1</v>
      </c>
      <c r="I190" s="152"/>
      <c r="L190" s="148"/>
      <c r="M190" s="153"/>
      <c r="T190" s="154"/>
      <c r="AT190" s="150" t="s">
        <v>134</v>
      </c>
      <c r="AU190" s="150" t="s">
        <v>132</v>
      </c>
      <c r="AV190" s="12" t="s">
        <v>81</v>
      </c>
      <c r="AW190" s="12" t="s">
        <v>30</v>
      </c>
      <c r="AX190" s="12" t="s">
        <v>73</v>
      </c>
      <c r="AY190" s="150" t="s">
        <v>125</v>
      </c>
    </row>
    <row r="191" spans="2:65" s="13" customFormat="1" ht="11.25">
      <c r="B191" s="155"/>
      <c r="D191" s="149" t="s">
        <v>134</v>
      </c>
      <c r="E191" s="156" t="s">
        <v>1</v>
      </c>
      <c r="F191" s="157" t="s">
        <v>204</v>
      </c>
      <c r="H191" s="158">
        <v>331.875</v>
      </c>
      <c r="I191" s="159"/>
      <c r="L191" s="155"/>
      <c r="M191" s="160"/>
      <c r="T191" s="161"/>
      <c r="AT191" s="156" t="s">
        <v>134</v>
      </c>
      <c r="AU191" s="156" t="s">
        <v>132</v>
      </c>
      <c r="AV191" s="13" t="s">
        <v>132</v>
      </c>
      <c r="AW191" s="13" t="s">
        <v>30</v>
      </c>
      <c r="AX191" s="13" t="s">
        <v>73</v>
      </c>
      <c r="AY191" s="156" t="s">
        <v>125</v>
      </c>
    </row>
    <row r="192" spans="2:65" s="13" customFormat="1" ht="11.25">
      <c r="B192" s="155"/>
      <c r="D192" s="149" t="s">
        <v>134</v>
      </c>
      <c r="E192" s="156" t="s">
        <v>1</v>
      </c>
      <c r="F192" s="157" t="s">
        <v>205</v>
      </c>
      <c r="H192" s="158">
        <v>54.75</v>
      </c>
      <c r="I192" s="159"/>
      <c r="L192" s="155"/>
      <c r="M192" s="160"/>
      <c r="T192" s="161"/>
      <c r="AT192" s="156" t="s">
        <v>134</v>
      </c>
      <c r="AU192" s="156" t="s">
        <v>132</v>
      </c>
      <c r="AV192" s="13" t="s">
        <v>132</v>
      </c>
      <c r="AW192" s="13" t="s">
        <v>30</v>
      </c>
      <c r="AX192" s="13" t="s">
        <v>73</v>
      </c>
      <c r="AY192" s="156" t="s">
        <v>125</v>
      </c>
    </row>
    <row r="193" spans="2:65" s="13" customFormat="1" ht="11.25">
      <c r="B193" s="155"/>
      <c r="D193" s="149" t="s">
        <v>134</v>
      </c>
      <c r="E193" s="156" t="s">
        <v>1</v>
      </c>
      <c r="F193" s="157" t="s">
        <v>206</v>
      </c>
      <c r="H193" s="158">
        <v>2.92</v>
      </c>
      <c r="I193" s="159"/>
      <c r="L193" s="155"/>
      <c r="M193" s="160"/>
      <c r="T193" s="161"/>
      <c r="AT193" s="156" t="s">
        <v>134</v>
      </c>
      <c r="AU193" s="156" t="s">
        <v>132</v>
      </c>
      <c r="AV193" s="13" t="s">
        <v>132</v>
      </c>
      <c r="AW193" s="13" t="s">
        <v>30</v>
      </c>
      <c r="AX193" s="13" t="s">
        <v>73</v>
      </c>
      <c r="AY193" s="156" t="s">
        <v>125</v>
      </c>
    </row>
    <row r="194" spans="2:65" s="13" customFormat="1" ht="11.25">
      <c r="B194" s="155"/>
      <c r="D194" s="149" t="s">
        <v>134</v>
      </c>
      <c r="E194" s="156" t="s">
        <v>1</v>
      </c>
      <c r="F194" s="157" t="s">
        <v>207</v>
      </c>
      <c r="H194" s="158">
        <v>14.438000000000001</v>
      </c>
      <c r="I194" s="159"/>
      <c r="L194" s="155"/>
      <c r="M194" s="160"/>
      <c r="T194" s="161"/>
      <c r="AT194" s="156" t="s">
        <v>134</v>
      </c>
      <c r="AU194" s="156" t="s">
        <v>132</v>
      </c>
      <c r="AV194" s="13" t="s">
        <v>132</v>
      </c>
      <c r="AW194" s="13" t="s">
        <v>30</v>
      </c>
      <c r="AX194" s="13" t="s">
        <v>73</v>
      </c>
      <c r="AY194" s="156" t="s">
        <v>125</v>
      </c>
    </row>
    <row r="195" spans="2:65" s="13" customFormat="1" ht="11.25">
      <c r="B195" s="155"/>
      <c r="D195" s="149" t="s">
        <v>134</v>
      </c>
      <c r="E195" s="156" t="s">
        <v>1</v>
      </c>
      <c r="F195" s="157" t="s">
        <v>208</v>
      </c>
      <c r="H195" s="158">
        <v>6.69</v>
      </c>
      <c r="I195" s="159"/>
      <c r="L195" s="155"/>
      <c r="M195" s="160"/>
      <c r="T195" s="161"/>
      <c r="AT195" s="156" t="s">
        <v>134</v>
      </c>
      <c r="AU195" s="156" t="s">
        <v>132</v>
      </c>
      <c r="AV195" s="13" t="s">
        <v>132</v>
      </c>
      <c r="AW195" s="13" t="s">
        <v>30</v>
      </c>
      <c r="AX195" s="13" t="s">
        <v>73</v>
      </c>
      <c r="AY195" s="156" t="s">
        <v>125</v>
      </c>
    </row>
    <row r="196" spans="2:65" s="13" customFormat="1" ht="11.25">
      <c r="B196" s="155"/>
      <c r="D196" s="149" t="s">
        <v>134</v>
      </c>
      <c r="E196" s="156" t="s">
        <v>1</v>
      </c>
      <c r="F196" s="157" t="s">
        <v>209</v>
      </c>
      <c r="H196" s="158">
        <v>3.2</v>
      </c>
      <c r="I196" s="159"/>
      <c r="L196" s="155"/>
      <c r="M196" s="160"/>
      <c r="T196" s="161"/>
      <c r="AT196" s="156" t="s">
        <v>134</v>
      </c>
      <c r="AU196" s="156" t="s">
        <v>132</v>
      </c>
      <c r="AV196" s="13" t="s">
        <v>132</v>
      </c>
      <c r="AW196" s="13" t="s">
        <v>30</v>
      </c>
      <c r="AX196" s="13" t="s">
        <v>73</v>
      </c>
      <c r="AY196" s="156" t="s">
        <v>125</v>
      </c>
    </row>
    <row r="197" spans="2:65" s="12" customFormat="1" ht="11.25">
      <c r="B197" s="148"/>
      <c r="D197" s="149" t="s">
        <v>134</v>
      </c>
      <c r="E197" s="150" t="s">
        <v>1</v>
      </c>
      <c r="F197" s="151" t="s">
        <v>210</v>
      </c>
      <c r="H197" s="150" t="s">
        <v>1</v>
      </c>
      <c r="I197" s="152"/>
      <c r="L197" s="148"/>
      <c r="M197" s="153"/>
      <c r="T197" s="154"/>
      <c r="AT197" s="150" t="s">
        <v>134</v>
      </c>
      <c r="AU197" s="150" t="s">
        <v>132</v>
      </c>
      <c r="AV197" s="12" t="s">
        <v>81</v>
      </c>
      <c r="AW197" s="12" t="s">
        <v>30</v>
      </c>
      <c r="AX197" s="12" t="s">
        <v>73</v>
      </c>
      <c r="AY197" s="150" t="s">
        <v>125</v>
      </c>
    </row>
    <row r="198" spans="2:65" s="13" customFormat="1" ht="22.5">
      <c r="B198" s="155"/>
      <c r="D198" s="149" t="s">
        <v>134</v>
      </c>
      <c r="E198" s="156" t="s">
        <v>1</v>
      </c>
      <c r="F198" s="157" t="s">
        <v>211</v>
      </c>
      <c r="H198" s="158">
        <v>25.481000000000002</v>
      </c>
      <c r="I198" s="159"/>
      <c r="L198" s="155"/>
      <c r="M198" s="160"/>
      <c r="T198" s="161"/>
      <c r="AT198" s="156" t="s">
        <v>134</v>
      </c>
      <c r="AU198" s="156" t="s">
        <v>132</v>
      </c>
      <c r="AV198" s="13" t="s">
        <v>132</v>
      </c>
      <c r="AW198" s="13" t="s">
        <v>30</v>
      </c>
      <c r="AX198" s="13" t="s">
        <v>73</v>
      </c>
      <c r="AY198" s="156" t="s">
        <v>125</v>
      </c>
    </row>
    <row r="199" spans="2:65" s="12" customFormat="1" ht="11.25">
      <c r="B199" s="148"/>
      <c r="D199" s="149" t="s">
        <v>134</v>
      </c>
      <c r="E199" s="150" t="s">
        <v>1</v>
      </c>
      <c r="F199" s="151" t="s">
        <v>212</v>
      </c>
      <c r="H199" s="150" t="s">
        <v>1</v>
      </c>
      <c r="I199" s="152"/>
      <c r="L199" s="148"/>
      <c r="M199" s="153"/>
      <c r="T199" s="154"/>
      <c r="AT199" s="150" t="s">
        <v>134</v>
      </c>
      <c r="AU199" s="150" t="s">
        <v>132</v>
      </c>
      <c r="AV199" s="12" t="s">
        <v>81</v>
      </c>
      <c r="AW199" s="12" t="s">
        <v>30</v>
      </c>
      <c r="AX199" s="12" t="s">
        <v>73</v>
      </c>
      <c r="AY199" s="150" t="s">
        <v>125</v>
      </c>
    </row>
    <row r="200" spans="2:65" s="13" customFormat="1" ht="22.5">
      <c r="B200" s="155"/>
      <c r="D200" s="149" t="s">
        <v>134</v>
      </c>
      <c r="E200" s="156" t="s">
        <v>1</v>
      </c>
      <c r="F200" s="157" t="s">
        <v>213</v>
      </c>
      <c r="H200" s="158">
        <v>16.661000000000001</v>
      </c>
      <c r="I200" s="159"/>
      <c r="L200" s="155"/>
      <c r="M200" s="160"/>
      <c r="T200" s="161"/>
      <c r="AT200" s="156" t="s">
        <v>134</v>
      </c>
      <c r="AU200" s="156" t="s">
        <v>132</v>
      </c>
      <c r="AV200" s="13" t="s">
        <v>132</v>
      </c>
      <c r="AW200" s="13" t="s">
        <v>30</v>
      </c>
      <c r="AX200" s="13" t="s">
        <v>73</v>
      </c>
      <c r="AY200" s="156" t="s">
        <v>125</v>
      </c>
    </row>
    <row r="201" spans="2:65" s="14" customFormat="1" ht="11.25">
      <c r="B201" s="162"/>
      <c r="D201" s="149" t="s">
        <v>134</v>
      </c>
      <c r="E201" s="163" t="s">
        <v>1</v>
      </c>
      <c r="F201" s="164" t="s">
        <v>137</v>
      </c>
      <c r="H201" s="165">
        <v>456.01499999999999</v>
      </c>
      <c r="I201" s="166"/>
      <c r="L201" s="162"/>
      <c r="M201" s="167"/>
      <c r="T201" s="168"/>
      <c r="AT201" s="163" t="s">
        <v>134</v>
      </c>
      <c r="AU201" s="163" t="s">
        <v>132</v>
      </c>
      <c r="AV201" s="14" t="s">
        <v>131</v>
      </c>
      <c r="AW201" s="14" t="s">
        <v>30</v>
      </c>
      <c r="AX201" s="14" t="s">
        <v>81</v>
      </c>
      <c r="AY201" s="163" t="s">
        <v>125</v>
      </c>
    </row>
    <row r="202" spans="2:65" s="1" customFormat="1" ht="21.75" customHeight="1">
      <c r="B202" s="133"/>
      <c r="C202" s="134" t="s">
        <v>214</v>
      </c>
      <c r="D202" s="134" t="s">
        <v>127</v>
      </c>
      <c r="E202" s="135" t="s">
        <v>215</v>
      </c>
      <c r="F202" s="136" t="s">
        <v>216</v>
      </c>
      <c r="G202" s="137" t="s">
        <v>130</v>
      </c>
      <c r="H202" s="138">
        <v>456.01499999999999</v>
      </c>
      <c r="I202" s="139"/>
      <c r="J202" s="140">
        <f>ROUND(I202*H202,2)</f>
        <v>0</v>
      </c>
      <c r="K202" s="141"/>
      <c r="L202" s="32"/>
      <c r="M202" s="142" t="s">
        <v>1</v>
      </c>
      <c r="N202" s="143" t="s">
        <v>39</v>
      </c>
      <c r="P202" s="144">
        <f>O202*H202</f>
        <v>0</v>
      </c>
      <c r="Q202" s="144">
        <v>4.3800000000000002E-3</v>
      </c>
      <c r="R202" s="144">
        <f>Q202*H202</f>
        <v>1.9973457000000001</v>
      </c>
      <c r="S202" s="144">
        <v>0</v>
      </c>
      <c r="T202" s="145">
        <f>S202*H202</f>
        <v>0</v>
      </c>
      <c r="AR202" s="146" t="s">
        <v>131</v>
      </c>
      <c r="AT202" s="146" t="s">
        <v>127</v>
      </c>
      <c r="AU202" s="146" t="s">
        <v>132</v>
      </c>
      <c r="AY202" s="17" t="s">
        <v>125</v>
      </c>
      <c r="BE202" s="147">
        <f>IF(N202="základní",J202,0)</f>
        <v>0</v>
      </c>
      <c r="BF202" s="147">
        <f>IF(N202="snížená",J202,0)</f>
        <v>0</v>
      </c>
      <c r="BG202" s="147">
        <f>IF(N202="zákl. přenesená",J202,0)</f>
        <v>0</v>
      </c>
      <c r="BH202" s="147">
        <f>IF(N202="sníž. přenesená",J202,0)</f>
        <v>0</v>
      </c>
      <c r="BI202" s="147">
        <f>IF(N202="nulová",J202,0)</f>
        <v>0</v>
      </c>
      <c r="BJ202" s="17" t="s">
        <v>132</v>
      </c>
      <c r="BK202" s="147">
        <f>ROUND(I202*H202,2)</f>
        <v>0</v>
      </c>
      <c r="BL202" s="17" t="s">
        <v>131</v>
      </c>
      <c r="BM202" s="146" t="s">
        <v>217</v>
      </c>
    </row>
    <row r="203" spans="2:65" s="12" customFormat="1" ht="11.25">
      <c r="B203" s="148"/>
      <c r="D203" s="149" t="s">
        <v>134</v>
      </c>
      <c r="E203" s="150" t="s">
        <v>1</v>
      </c>
      <c r="F203" s="151" t="s">
        <v>135</v>
      </c>
      <c r="H203" s="150" t="s">
        <v>1</v>
      </c>
      <c r="I203" s="152"/>
      <c r="L203" s="148"/>
      <c r="M203" s="153"/>
      <c r="T203" s="154"/>
      <c r="AT203" s="150" t="s">
        <v>134</v>
      </c>
      <c r="AU203" s="150" t="s">
        <v>132</v>
      </c>
      <c r="AV203" s="12" t="s">
        <v>81</v>
      </c>
      <c r="AW203" s="12" t="s">
        <v>30</v>
      </c>
      <c r="AX203" s="12" t="s">
        <v>73</v>
      </c>
      <c r="AY203" s="150" t="s">
        <v>125</v>
      </c>
    </row>
    <row r="204" spans="2:65" s="13" customFormat="1" ht="11.25">
      <c r="B204" s="155"/>
      <c r="D204" s="149" t="s">
        <v>134</v>
      </c>
      <c r="E204" s="156" t="s">
        <v>1</v>
      </c>
      <c r="F204" s="157" t="s">
        <v>204</v>
      </c>
      <c r="H204" s="158">
        <v>331.875</v>
      </c>
      <c r="I204" s="159"/>
      <c r="L204" s="155"/>
      <c r="M204" s="160"/>
      <c r="T204" s="161"/>
      <c r="AT204" s="156" t="s">
        <v>134</v>
      </c>
      <c r="AU204" s="156" t="s">
        <v>132</v>
      </c>
      <c r="AV204" s="13" t="s">
        <v>132</v>
      </c>
      <c r="AW204" s="13" t="s">
        <v>30</v>
      </c>
      <c r="AX204" s="13" t="s">
        <v>73</v>
      </c>
      <c r="AY204" s="156" t="s">
        <v>125</v>
      </c>
    </row>
    <row r="205" spans="2:65" s="13" customFormat="1" ht="11.25">
      <c r="B205" s="155"/>
      <c r="D205" s="149" t="s">
        <v>134</v>
      </c>
      <c r="E205" s="156" t="s">
        <v>1</v>
      </c>
      <c r="F205" s="157" t="s">
        <v>205</v>
      </c>
      <c r="H205" s="158">
        <v>54.75</v>
      </c>
      <c r="I205" s="159"/>
      <c r="L205" s="155"/>
      <c r="M205" s="160"/>
      <c r="T205" s="161"/>
      <c r="AT205" s="156" t="s">
        <v>134</v>
      </c>
      <c r="AU205" s="156" t="s">
        <v>132</v>
      </c>
      <c r="AV205" s="13" t="s">
        <v>132</v>
      </c>
      <c r="AW205" s="13" t="s">
        <v>30</v>
      </c>
      <c r="AX205" s="13" t="s">
        <v>73</v>
      </c>
      <c r="AY205" s="156" t="s">
        <v>125</v>
      </c>
    </row>
    <row r="206" spans="2:65" s="13" customFormat="1" ht="11.25">
      <c r="B206" s="155"/>
      <c r="D206" s="149" t="s">
        <v>134</v>
      </c>
      <c r="E206" s="156" t="s">
        <v>1</v>
      </c>
      <c r="F206" s="157" t="s">
        <v>206</v>
      </c>
      <c r="H206" s="158">
        <v>2.92</v>
      </c>
      <c r="I206" s="159"/>
      <c r="L206" s="155"/>
      <c r="M206" s="160"/>
      <c r="T206" s="161"/>
      <c r="AT206" s="156" t="s">
        <v>134</v>
      </c>
      <c r="AU206" s="156" t="s">
        <v>132</v>
      </c>
      <c r="AV206" s="13" t="s">
        <v>132</v>
      </c>
      <c r="AW206" s="13" t="s">
        <v>30</v>
      </c>
      <c r="AX206" s="13" t="s">
        <v>73</v>
      </c>
      <c r="AY206" s="156" t="s">
        <v>125</v>
      </c>
    </row>
    <row r="207" spans="2:65" s="13" customFormat="1" ht="11.25">
      <c r="B207" s="155"/>
      <c r="D207" s="149" t="s">
        <v>134</v>
      </c>
      <c r="E207" s="156" t="s">
        <v>1</v>
      </c>
      <c r="F207" s="157" t="s">
        <v>207</v>
      </c>
      <c r="H207" s="158">
        <v>14.438000000000001</v>
      </c>
      <c r="I207" s="159"/>
      <c r="L207" s="155"/>
      <c r="M207" s="160"/>
      <c r="T207" s="161"/>
      <c r="AT207" s="156" t="s">
        <v>134</v>
      </c>
      <c r="AU207" s="156" t="s">
        <v>132</v>
      </c>
      <c r="AV207" s="13" t="s">
        <v>132</v>
      </c>
      <c r="AW207" s="13" t="s">
        <v>30</v>
      </c>
      <c r="AX207" s="13" t="s">
        <v>73</v>
      </c>
      <c r="AY207" s="156" t="s">
        <v>125</v>
      </c>
    </row>
    <row r="208" spans="2:65" s="13" customFormat="1" ht="11.25">
      <c r="B208" s="155"/>
      <c r="D208" s="149" t="s">
        <v>134</v>
      </c>
      <c r="E208" s="156" t="s">
        <v>1</v>
      </c>
      <c r="F208" s="157" t="s">
        <v>208</v>
      </c>
      <c r="H208" s="158">
        <v>6.69</v>
      </c>
      <c r="I208" s="159"/>
      <c r="L208" s="155"/>
      <c r="M208" s="160"/>
      <c r="T208" s="161"/>
      <c r="AT208" s="156" t="s">
        <v>134</v>
      </c>
      <c r="AU208" s="156" t="s">
        <v>132</v>
      </c>
      <c r="AV208" s="13" t="s">
        <v>132</v>
      </c>
      <c r="AW208" s="13" t="s">
        <v>30</v>
      </c>
      <c r="AX208" s="13" t="s">
        <v>73</v>
      </c>
      <c r="AY208" s="156" t="s">
        <v>125</v>
      </c>
    </row>
    <row r="209" spans="2:65" s="13" customFormat="1" ht="11.25">
      <c r="B209" s="155"/>
      <c r="D209" s="149" t="s">
        <v>134</v>
      </c>
      <c r="E209" s="156" t="s">
        <v>1</v>
      </c>
      <c r="F209" s="157" t="s">
        <v>209</v>
      </c>
      <c r="H209" s="158">
        <v>3.2</v>
      </c>
      <c r="I209" s="159"/>
      <c r="L209" s="155"/>
      <c r="M209" s="160"/>
      <c r="T209" s="161"/>
      <c r="AT209" s="156" t="s">
        <v>134</v>
      </c>
      <c r="AU209" s="156" t="s">
        <v>132</v>
      </c>
      <c r="AV209" s="13" t="s">
        <v>132</v>
      </c>
      <c r="AW209" s="13" t="s">
        <v>30</v>
      </c>
      <c r="AX209" s="13" t="s">
        <v>73</v>
      </c>
      <c r="AY209" s="156" t="s">
        <v>125</v>
      </c>
    </row>
    <row r="210" spans="2:65" s="12" customFormat="1" ht="11.25">
      <c r="B210" s="148"/>
      <c r="D210" s="149" t="s">
        <v>134</v>
      </c>
      <c r="E210" s="150" t="s">
        <v>1</v>
      </c>
      <c r="F210" s="151" t="s">
        <v>210</v>
      </c>
      <c r="H210" s="150" t="s">
        <v>1</v>
      </c>
      <c r="I210" s="152"/>
      <c r="L210" s="148"/>
      <c r="M210" s="153"/>
      <c r="T210" s="154"/>
      <c r="AT210" s="150" t="s">
        <v>134</v>
      </c>
      <c r="AU210" s="150" t="s">
        <v>132</v>
      </c>
      <c r="AV210" s="12" t="s">
        <v>81</v>
      </c>
      <c r="AW210" s="12" t="s">
        <v>30</v>
      </c>
      <c r="AX210" s="12" t="s">
        <v>73</v>
      </c>
      <c r="AY210" s="150" t="s">
        <v>125</v>
      </c>
    </row>
    <row r="211" spans="2:65" s="13" customFormat="1" ht="22.5">
      <c r="B211" s="155"/>
      <c r="D211" s="149" t="s">
        <v>134</v>
      </c>
      <c r="E211" s="156" t="s">
        <v>1</v>
      </c>
      <c r="F211" s="157" t="s">
        <v>211</v>
      </c>
      <c r="H211" s="158">
        <v>25.481000000000002</v>
      </c>
      <c r="I211" s="159"/>
      <c r="L211" s="155"/>
      <c r="M211" s="160"/>
      <c r="T211" s="161"/>
      <c r="AT211" s="156" t="s">
        <v>134</v>
      </c>
      <c r="AU211" s="156" t="s">
        <v>132</v>
      </c>
      <c r="AV211" s="13" t="s">
        <v>132</v>
      </c>
      <c r="AW211" s="13" t="s">
        <v>30</v>
      </c>
      <c r="AX211" s="13" t="s">
        <v>73</v>
      </c>
      <c r="AY211" s="156" t="s">
        <v>125</v>
      </c>
    </row>
    <row r="212" spans="2:65" s="12" customFormat="1" ht="11.25">
      <c r="B212" s="148"/>
      <c r="D212" s="149" t="s">
        <v>134</v>
      </c>
      <c r="E212" s="150" t="s">
        <v>1</v>
      </c>
      <c r="F212" s="151" t="s">
        <v>212</v>
      </c>
      <c r="H212" s="150" t="s">
        <v>1</v>
      </c>
      <c r="I212" s="152"/>
      <c r="L212" s="148"/>
      <c r="M212" s="153"/>
      <c r="T212" s="154"/>
      <c r="AT212" s="150" t="s">
        <v>134</v>
      </c>
      <c r="AU212" s="150" t="s">
        <v>132</v>
      </c>
      <c r="AV212" s="12" t="s">
        <v>81</v>
      </c>
      <c r="AW212" s="12" t="s">
        <v>30</v>
      </c>
      <c r="AX212" s="12" t="s">
        <v>73</v>
      </c>
      <c r="AY212" s="150" t="s">
        <v>125</v>
      </c>
    </row>
    <row r="213" spans="2:65" s="13" customFormat="1" ht="22.5">
      <c r="B213" s="155"/>
      <c r="D213" s="149" t="s">
        <v>134</v>
      </c>
      <c r="E213" s="156" t="s">
        <v>1</v>
      </c>
      <c r="F213" s="157" t="s">
        <v>213</v>
      </c>
      <c r="H213" s="158">
        <v>16.661000000000001</v>
      </c>
      <c r="I213" s="159"/>
      <c r="L213" s="155"/>
      <c r="M213" s="160"/>
      <c r="T213" s="161"/>
      <c r="AT213" s="156" t="s">
        <v>134</v>
      </c>
      <c r="AU213" s="156" t="s">
        <v>132</v>
      </c>
      <c r="AV213" s="13" t="s">
        <v>132</v>
      </c>
      <c r="AW213" s="13" t="s">
        <v>30</v>
      </c>
      <c r="AX213" s="13" t="s">
        <v>73</v>
      </c>
      <c r="AY213" s="156" t="s">
        <v>125</v>
      </c>
    </row>
    <row r="214" spans="2:65" s="14" customFormat="1" ht="11.25">
      <c r="B214" s="162"/>
      <c r="D214" s="149" t="s">
        <v>134</v>
      </c>
      <c r="E214" s="163" t="s">
        <v>1</v>
      </c>
      <c r="F214" s="164" t="s">
        <v>137</v>
      </c>
      <c r="H214" s="165">
        <v>456.01499999999999</v>
      </c>
      <c r="I214" s="166"/>
      <c r="L214" s="162"/>
      <c r="M214" s="167"/>
      <c r="T214" s="168"/>
      <c r="AT214" s="163" t="s">
        <v>134</v>
      </c>
      <c r="AU214" s="163" t="s">
        <v>132</v>
      </c>
      <c r="AV214" s="14" t="s">
        <v>131</v>
      </c>
      <c r="AW214" s="14" t="s">
        <v>30</v>
      </c>
      <c r="AX214" s="14" t="s">
        <v>81</v>
      </c>
      <c r="AY214" s="163" t="s">
        <v>125</v>
      </c>
    </row>
    <row r="215" spans="2:65" s="1" customFormat="1" ht="49.15" customHeight="1">
      <c r="B215" s="133"/>
      <c r="C215" s="134" t="s">
        <v>218</v>
      </c>
      <c r="D215" s="134" t="s">
        <v>127</v>
      </c>
      <c r="E215" s="135" t="s">
        <v>219</v>
      </c>
      <c r="F215" s="136" t="s">
        <v>220</v>
      </c>
      <c r="G215" s="137" t="s">
        <v>130</v>
      </c>
      <c r="H215" s="138">
        <v>17.638000000000002</v>
      </c>
      <c r="I215" s="139"/>
      <c r="J215" s="140">
        <f>ROUND(I215*H215,2)</f>
        <v>0</v>
      </c>
      <c r="K215" s="141"/>
      <c r="L215" s="32"/>
      <c r="M215" s="142" t="s">
        <v>1</v>
      </c>
      <c r="N215" s="143" t="s">
        <v>39</v>
      </c>
      <c r="P215" s="144">
        <f>O215*H215</f>
        <v>0</v>
      </c>
      <c r="Q215" s="144">
        <v>8.3499999999999998E-3</v>
      </c>
      <c r="R215" s="144">
        <f>Q215*H215</f>
        <v>0.1472773</v>
      </c>
      <c r="S215" s="144">
        <v>0</v>
      </c>
      <c r="T215" s="145">
        <f>S215*H215</f>
        <v>0</v>
      </c>
      <c r="AR215" s="146" t="s">
        <v>131</v>
      </c>
      <c r="AT215" s="146" t="s">
        <v>127</v>
      </c>
      <c r="AU215" s="146" t="s">
        <v>132</v>
      </c>
      <c r="AY215" s="17" t="s">
        <v>125</v>
      </c>
      <c r="BE215" s="147">
        <f>IF(N215="základní",J215,0)</f>
        <v>0</v>
      </c>
      <c r="BF215" s="147">
        <f>IF(N215="snížená",J215,0)</f>
        <v>0</v>
      </c>
      <c r="BG215" s="147">
        <f>IF(N215="zákl. přenesená",J215,0)</f>
        <v>0</v>
      </c>
      <c r="BH215" s="147">
        <f>IF(N215="sníž. přenesená",J215,0)</f>
        <v>0</v>
      </c>
      <c r="BI215" s="147">
        <f>IF(N215="nulová",J215,0)</f>
        <v>0</v>
      </c>
      <c r="BJ215" s="17" t="s">
        <v>132</v>
      </c>
      <c r="BK215" s="147">
        <f>ROUND(I215*H215,2)</f>
        <v>0</v>
      </c>
      <c r="BL215" s="17" t="s">
        <v>131</v>
      </c>
      <c r="BM215" s="146" t="s">
        <v>221</v>
      </c>
    </row>
    <row r="216" spans="2:65" s="12" customFormat="1" ht="11.25">
      <c r="B216" s="148"/>
      <c r="D216" s="149" t="s">
        <v>134</v>
      </c>
      <c r="E216" s="150" t="s">
        <v>1</v>
      </c>
      <c r="F216" s="151" t="s">
        <v>135</v>
      </c>
      <c r="H216" s="150" t="s">
        <v>1</v>
      </c>
      <c r="I216" s="152"/>
      <c r="L216" s="148"/>
      <c r="M216" s="153"/>
      <c r="T216" s="154"/>
      <c r="AT216" s="150" t="s">
        <v>134</v>
      </c>
      <c r="AU216" s="150" t="s">
        <v>132</v>
      </c>
      <c r="AV216" s="12" t="s">
        <v>81</v>
      </c>
      <c r="AW216" s="12" t="s">
        <v>30</v>
      </c>
      <c r="AX216" s="12" t="s">
        <v>73</v>
      </c>
      <c r="AY216" s="150" t="s">
        <v>125</v>
      </c>
    </row>
    <row r="217" spans="2:65" s="13" customFormat="1" ht="11.25">
      <c r="B217" s="155"/>
      <c r="D217" s="149" t="s">
        <v>134</v>
      </c>
      <c r="E217" s="156" t="s">
        <v>1</v>
      </c>
      <c r="F217" s="157" t="s">
        <v>222</v>
      </c>
      <c r="H217" s="158">
        <v>14.438000000000001</v>
      </c>
      <c r="I217" s="159"/>
      <c r="L217" s="155"/>
      <c r="M217" s="160"/>
      <c r="T217" s="161"/>
      <c r="AT217" s="156" t="s">
        <v>134</v>
      </c>
      <c r="AU217" s="156" t="s">
        <v>132</v>
      </c>
      <c r="AV217" s="13" t="s">
        <v>132</v>
      </c>
      <c r="AW217" s="13" t="s">
        <v>30</v>
      </c>
      <c r="AX217" s="13" t="s">
        <v>73</v>
      </c>
      <c r="AY217" s="156" t="s">
        <v>125</v>
      </c>
    </row>
    <row r="218" spans="2:65" s="13" customFormat="1" ht="11.25">
      <c r="B218" s="155"/>
      <c r="D218" s="149" t="s">
        <v>134</v>
      </c>
      <c r="E218" s="156" t="s">
        <v>1</v>
      </c>
      <c r="F218" s="157" t="s">
        <v>209</v>
      </c>
      <c r="H218" s="158">
        <v>3.2</v>
      </c>
      <c r="I218" s="159"/>
      <c r="L218" s="155"/>
      <c r="M218" s="160"/>
      <c r="T218" s="161"/>
      <c r="AT218" s="156" t="s">
        <v>134</v>
      </c>
      <c r="AU218" s="156" t="s">
        <v>132</v>
      </c>
      <c r="AV218" s="13" t="s">
        <v>132</v>
      </c>
      <c r="AW218" s="13" t="s">
        <v>30</v>
      </c>
      <c r="AX218" s="13" t="s">
        <v>73</v>
      </c>
      <c r="AY218" s="156" t="s">
        <v>125</v>
      </c>
    </row>
    <row r="219" spans="2:65" s="14" customFormat="1" ht="11.25">
      <c r="B219" s="162"/>
      <c r="D219" s="149" t="s">
        <v>134</v>
      </c>
      <c r="E219" s="163" t="s">
        <v>1</v>
      </c>
      <c r="F219" s="164" t="s">
        <v>137</v>
      </c>
      <c r="H219" s="165">
        <v>17.638000000000002</v>
      </c>
      <c r="I219" s="166"/>
      <c r="L219" s="162"/>
      <c r="M219" s="167"/>
      <c r="T219" s="168"/>
      <c r="AT219" s="163" t="s">
        <v>134</v>
      </c>
      <c r="AU219" s="163" t="s">
        <v>132</v>
      </c>
      <c r="AV219" s="14" t="s">
        <v>131</v>
      </c>
      <c r="AW219" s="14" t="s">
        <v>30</v>
      </c>
      <c r="AX219" s="14" t="s">
        <v>81</v>
      </c>
      <c r="AY219" s="163" t="s">
        <v>125</v>
      </c>
    </row>
    <row r="220" spans="2:65" s="1" customFormat="1" ht="16.5" customHeight="1">
      <c r="B220" s="133"/>
      <c r="C220" s="169" t="s">
        <v>223</v>
      </c>
      <c r="D220" s="169" t="s">
        <v>172</v>
      </c>
      <c r="E220" s="170" t="s">
        <v>224</v>
      </c>
      <c r="F220" s="171" t="s">
        <v>225</v>
      </c>
      <c r="G220" s="172" t="s">
        <v>130</v>
      </c>
      <c r="H220" s="173">
        <v>15.16</v>
      </c>
      <c r="I220" s="174"/>
      <c r="J220" s="175">
        <f>ROUND(I220*H220,2)</f>
        <v>0</v>
      </c>
      <c r="K220" s="176"/>
      <c r="L220" s="177"/>
      <c r="M220" s="178" t="s">
        <v>1</v>
      </c>
      <c r="N220" s="179" t="s">
        <v>39</v>
      </c>
      <c r="P220" s="144">
        <f>O220*H220</f>
        <v>0</v>
      </c>
      <c r="Q220" s="144">
        <v>7.5000000000000002E-4</v>
      </c>
      <c r="R220" s="144">
        <f>Q220*H220</f>
        <v>1.137E-2</v>
      </c>
      <c r="S220" s="144">
        <v>0</v>
      </c>
      <c r="T220" s="145">
        <f>S220*H220</f>
        <v>0</v>
      </c>
      <c r="AR220" s="146" t="s">
        <v>167</v>
      </c>
      <c r="AT220" s="146" t="s">
        <v>172</v>
      </c>
      <c r="AU220" s="146" t="s">
        <v>132</v>
      </c>
      <c r="AY220" s="17" t="s">
        <v>125</v>
      </c>
      <c r="BE220" s="147">
        <f>IF(N220="základní",J220,0)</f>
        <v>0</v>
      </c>
      <c r="BF220" s="147">
        <f>IF(N220="snížená",J220,0)</f>
        <v>0</v>
      </c>
      <c r="BG220" s="147">
        <f>IF(N220="zákl. přenesená",J220,0)</f>
        <v>0</v>
      </c>
      <c r="BH220" s="147">
        <f>IF(N220="sníž. přenesená",J220,0)</f>
        <v>0</v>
      </c>
      <c r="BI220" s="147">
        <f>IF(N220="nulová",J220,0)</f>
        <v>0</v>
      </c>
      <c r="BJ220" s="17" t="s">
        <v>132</v>
      </c>
      <c r="BK220" s="147">
        <f>ROUND(I220*H220,2)</f>
        <v>0</v>
      </c>
      <c r="BL220" s="17" t="s">
        <v>131</v>
      </c>
      <c r="BM220" s="146" t="s">
        <v>226</v>
      </c>
    </row>
    <row r="221" spans="2:65" s="13" customFormat="1" ht="11.25">
      <c r="B221" s="155"/>
      <c r="D221" s="149" t="s">
        <v>134</v>
      </c>
      <c r="E221" s="156" t="s">
        <v>1</v>
      </c>
      <c r="F221" s="157" t="s">
        <v>222</v>
      </c>
      <c r="H221" s="158">
        <v>14.438000000000001</v>
      </c>
      <c r="I221" s="159"/>
      <c r="L221" s="155"/>
      <c r="M221" s="160"/>
      <c r="T221" s="161"/>
      <c r="AT221" s="156" t="s">
        <v>134</v>
      </c>
      <c r="AU221" s="156" t="s">
        <v>132</v>
      </c>
      <c r="AV221" s="13" t="s">
        <v>132</v>
      </c>
      <c r="AW221" s="13" t="s">
        <v>30</v>
      </c>
      <c r="AX221" s="13" t="s">
        <v>73</v>
      </c>
      <c r="AY221" s="156" t="s">
        <v>125</v>
      </c>
    </row>
    <row r="222" spans="2:65" s="14" customFormat="1" ht="11.25">
      <c r="B222" s="162"/>
      <c r="D222" s="149" t="s">
        <v>134</v>
      </c>
      <c r="E222" s="163" t="s">
        <v>1</v>
      </c>
      <c r="F222" s="164" t="s">
        <v>137</v>
      </c>
      <c r="H222" s="165">
        <v>14.438000000000001</v>
      </c>
      <c r="I222" s="166"/>
      <c r="L222" s="162"/>
      <c r="M222" s="167"/>
      <c r="T222" s="168"/>
      <c r="AT222" s="163" t="s">
        <v>134</v>
      </c>
      <c r="AU222" s="163" t="s">
        <v>132</v>
      </c>
      <c r="AV222" s="14" t="s">
        <v>131</v>
      </c>
      <c r="AW222" s="14" t="s">
        <v>30</v>
      </c>
      <c r="AX222" s="14" t="s">
        <v>81</v>
      </c>
      <c r="AY222" s="163" t="s">
        <v>125</v>
      </c>
    </row>
    <row r="223" spans="2:65" s="13" customFormat="1" ht="11.25">
      <c r="B223" s="155"/>
      <c r="D223" s="149" t="s">
        <v>134</v>
      </c>
      <c r="F223" s="157" t="s">
        <v>227</v>
      </c>
      <c r="H223" s="158">
        <v>15.16</v>
      </c>
      <c r="I223" s="159"/>
      <c r="L223" s="155"/>
      <c r="M223" s="160"/>
      <c r="T223" s="161"/>
      <c r="AT223" s="156" t="s">
        <v>134</v>
      </c>
      <c r="AU223" s="156" t="s">
        <v>132</v>
      </c>
      <c r="AV223" s="13" t="s">
        <v>132</v>
      </c>
      <c r="AW223" s="13" t="s">
        <v>3</v>
      </c>
      <c r="AX223" s="13" t="s">
        <v>81</v>
      </c>
      <c r="AY223" s="156" t="s">
        <v>125</v>
      </c>
    </row>
    <row r="224" spans="2:65" s="1" customFormat="1" ht="16.5" customHeight="1">
      <c r="B224" s="133"/>
      <c r="C224" s="169" t="s">
        <v>228</v>
      </c>
      <c r="D224" s="169" t="s">
        <v>172</v>
      </c>
      <c r="E224" s="170" t="s">
        <v>229</v>
      </c>
      <c r="F224" s="171" t="s">
        <v>230</v>
      </c>
      <c r="G224" s="172" t="s">
        <v>130</v>
      </c>
      <c r="H224" s="173">
        <v>3.36</v>
      </c>
      <c r="I224" s="174"/>
      <c r="J224" s="175">
        <f>ROUND(I224*H224,2)</f>
        <v>0</v>
      </c>
      <c r="K224" s="176"/>
      <c r="L224" s="177"/>
      <c r="M224" s="178" t="s">
        <v>1</v>
      </c>
      <c r="N224" s="179" t="s">
        <v>39</v>
      </c>
      <c r="P224" s="144">
        <f>O224*H224</f>
        <v>0</v>
      </c>
      <c r="Q224" s="144">
        <v>1.1999999999999999E-3</v>
      </c>
      <c r="R224" s="144">
        <f>Q224*H224</f>
        <v>4.0319999999999991E-3</v>
      </c>
      <c r="S224" s="144">
        <v>0</v>
      </c>
      <c r="T224" s="145">
        <f>S224*H224</f>
        <v>0</v>
      </c>
      <c r="AR224" s="146" t="s">
        <v>167</v>
      </c>
      <c r="AT224" s="146" t="s">
        <v>172</v>
      </c>
      <c r="AU224" s="146" t="s">
        <v>132</v>
      </c>
      <c r="AY224" s="17" t="s">
        <v>125</v>
      </c>
      <c r="BE224" s="147">
        <f>IF(N224="základní",J224,0)</f>
        <v>0</v>
      </c>
      <c r="BF224" s="147">
        <f>IF(N224="snížená",J224,0)</f>
        <v>0</v>
      </c>
      <c r="BG224" s="147">
        <f>IF(N224="zákl. přenesená",J224,0)</f>
        <v>0</v>
      </c>
      <c r="BH224" s="147">
        <f>IF(N224="sníž. přenesená",J224,0)</f>
        <v>0</v>
      </c>
      <c r="BI224" s="147">
        <f>IF(N224="nulová",J224,0)</f>
        <v>0</v>
      </c>
      <c r="BJ224" s="17" t="s">
        <v>132</v>
      </c>
      <c r="BK224" s="147">
        <f>ROUND(I224*H224,2)</f>
        <v>0</v>
      </c>
      <c r="BL224" s="17" t="s">
        <v>131</v>
      </c>
      <c r="BM224" s="146" t="s">
        <v>231</v>
      </c>
    </row>
    <row r="225" spans="2:65" s="13" customFormat="1" ht="11.25">
      <c r="B225" s="155"/>
      <c r="D225" s="149" t="s">
        <v>134</v>
      </c>
      <c r="E225" s="156" t="s">
        <v>1</v>
      </c>
      <c r="F225" s="157" t="s">
        <v>209</v>
      </c>
      <c r="H225" s="158">
        <v>3.2</v>
      </c>
      <c r="I225" s="159"/>
      <c r="L225" s="155"/>
      <c r="M225" s="160"/>
      <c r="T225" s="161"/>
      <c r="AT225" s="156" t="s">
        <v>134</v>
      </c>
      <c r="AU225" s="156" t="s">
        <v>132</v>
      </c>
      <c r="AV225" s="13" t="s">
        <v>132</v>
      </c>
      <c r="AW225" s="13" t="s">
        <v>30</v>
      </c>
      <c r="AX225" s="13" t="s">
        <v>73</v>
      </c>
      <c r="AY225" s="156" t="s">
        <v>125</v>
      </c>
    </row>
    <row r="226" spans="2:65" s="14" customFormat="1" ht="11.25">
      <c r="B226" s="162"/>
      <c r="D226" s="149" t="s">
        <v>134</v>
      </c>
      <c r="E226" s="163" t="s">
        <v>1</v>
      </c>
      <c r="F226" s="164" t="s">
        <v>137</v>
      </c>
      <c r="H226" s="165">
        <v>3.2</v>
      </c>
      <c r="I226" s="166"/>
      <c r="L226" s="162"/>
      <c r="M226" s="167"/>
      <c r="T226" s="168"/>
      <c r="AT226" s="163" t="s">
        <v>134</v>
      </c>
      <c r="AU226" s="163" t="s">
        <v>132</v>
      </c>
      <c r="AV226" s="14" t="s">
        <v>131</v>
      </c>
      <c r="AW226" s="14" t="s">
        <v>30</v>
      </c>
      <c r="AX226" s="14" t="s">
        <v>81</v>
      </c>
      <c r="AY226" s="163" t="s">
        <v>125</v>
      </c>
    </row>
    <row r="227" spans="2:65" s="13" customFormat="1" ht="11.25">
      <c r="B227" s="155"/>
      <c r="D227" s="149" t="s">
        <v>134</v>
      </c>
      <c r="F227" s="157" t="s">
        <v>232</v>
      </c>
      <c r="H227" s="158">
        <v>3.36</v>
      </c>
      <c r="I227" s="159"/>
      <c r="L227" s="155"/>
      <c r="M227" s="160"/>
      <c r="T227" s="161"/>
      <c r="AT227" s="156" t="s">
        <v>134</v>
      </c>
      <c r="AU227" s="156" t="s">
        <v>132</v>
      </c>
      <c r="AV227" s="13" t="s">
        <v>132</v>
      </c>
      <c r="AW227" s="13" t="s">
        <v>3</v>
      </c>
      <c r="AX227" s="13" t="s">
        <v>81</v>
      </c>
      <c r="AY227" s="156" t="s">
        <v>125</v>
      </c>
    </row>
    <row r="228" spans="2:65" s="1" customFormat="1" ht="49.15" customHeight="1">
      <c r="B228" s="133"/>
      <c r="C228" s="134" t="s">
        <v>233</v>
      </c>
      <c r="D228" s="134" t="s">
        <v>127</v>
      </c>
      <c r="E228" s="135" t="s">
        <v>234</v>
      </c>
      <c r="F228" s="136" t="s">
        <v>235</v>
      </c>
      <c r="G228" s="137" t="s">
        <v>130</v>
      </c>
      <c r="H228" s="138">
        <v>6.69</v>
      </c>
      <c r="I228" s="139"/>
      <c r="J228" s="140">
        <f>ROUND(I228*H228,2)</f>
        <v>0</v>
      </c>
      <c r="K228" s="141"/>
      <c r="L228" s="32"/>
      <c r="M228" s="142" t="s">
        <v>1</v>
      </c>
      <c r="N228" s="143" t="s">
        <v>39</v>
      </c>
      <c r="P228" s="144">
        <f>O228*H228</f>
        <v>0</v>
      </c>
      <c r="Q228" s="144">
        <v>8.5199999999999998E-3</v>
      </c>
      <c r="R228" s="144">
        <f>Q228*H228</f>
        <v>5.6998800000000002E-2</v>
      </c>
      <c r="S228" s="144">
        <v>0</v>
      </c>
      <c r="T228" s="145">
        <f>S228*H228</f>
        <v>0</v>
      </c>
      <c r="AR228" s="146" t="s">
        <v>131</v>
      </c>
      <c r="AT228" s="146" t="s">
        <v>127</v>
      </c>
      <c r="AU228" s="146" t="s">
        <v>132</v>
      </c>
      <c r="AY228" s="17" t="s">
        <v>125</v>
      </c>
      <c r="BE228" s="147">
        <f>IF(N228="základní",J228,0)</f>
        <v>0</v>
      </c>
      <c r="BF228" s="147">
        <f>IF(N228="snížená",J228,0)</f>
        <v>0</v>
      </c>
      <c r="BG228" s="147">
        <f>IF(N228="zákl. přenesená",J228,0)</f>
        <v>0</v>
      </c>
      <c r="BH228" s="147">
        <f>IF(N228="sníž. přenesená",J228,0)</f>
        <v>0</v>
      </c>
      <c r="BI228" s="147">
        <f>IF(N228="nulová",J228,0)</f>
        <v>0</v>
      </c>
      <c r="BJ228" s="17" t="s">
        <v>132</v>
      </c>
      <c r="BK228" s="147">
        <f>ROUND(I228*H228,2)</f>
        <v>0</v>
      </c>
      <c r="BL228" s="17" t="s">
        <v>131</v>
      </c>
      <c r="BM228" s="146" t="s">
        <v>236</v>
      </c>
    </row>
    <row r="229" spans="2:65" s="12" customFormat="1" ht="11.25">
      <c r="B229" s="148"/>
      <c r="D229" s="149" t="s">
        <v>134</v>
      </c>
      <c r="E229" s="150" t="s">
        <v>1</v>
      </c>
      <c r="F229" s="151" t="s">
        <v>135</v>
      </c>
      <c r="H229" s="150" t="s">
        <v>1</v>
      </c>
      <c r="I229" s="152"/>
      <c r="L229" s="148"/>
      <c r="M229" s="153"/>
      <c r="T229" s="154"/>
      <c r="AT229" s="150" t="s">
        <v>134</v>
      </c>
      <c r="AU229" s="150" t="s">
        <v>132</v>
      </c>
      <c r="AV229" s="12" t="s">
        <v>81</v>
      </c>
      <c r="AW229" s="12" t="s">
        <v>30</v>
      </c>
      <c r="AX229" s="12" t="s">
        <v>73</v>
      </c>
      <c r="AY229" s="150" t="s">
        <v>125</v>
      </c>
    </row>
    <row r="230" spans="2:65" s="13" customFormat="1" ht="11.25">
      <c r="B230" s="155"/>
      <c r="D230" s="149" t="s">
        <v>134</v>
      </c>
      <c r="E230" s="156" t="s">
        <v>1</v>
      </c>
      <c r="F230" s="157" t="s">
        <v>237</v>
      </c>
      <c r="H230" s="158">
        <v>6.69</v>
      </c>
      <c r="I230" s="159"/>
      <c r="L230" s="155"/>
      <c r="M230" s="160"/>
      <c r="T230" s="161"/>
      <c r="AT230" s="156" t="s">
        <v>134</v>
      </c>
      <c r="AU230" s="156" t="s">
        <v>132</v>
      </c>
      <c r="AV230" s="13" t="s">
        <v>132</v>
      </c>
      <c r="AW230" s="13" t="s">
        <v>30</v>
      </c>
      <c r="AX230" s="13" t="s">
        <v>73</v>
      </c>
      <c r="AY230" s="156" t="s">
        <v>125</v>
      </c>
    </row>
    <row r="231" spans="2:65" s="14" customFormat="1" ht="11.25">
      <c r="B231" s="162"/>
      <c r="D231" s="149" t="s">
        <v>134</v>
      </c>
      <c r="E231" s="163" t="s">
        <v>1</v>
      </c>
      <c r="F231" s="164" t="s">
        <v>137</v>
      </c>
      <c r="H231" s="165">
        <v>6.69</v>
      </c>
      <c r="I231" s="166"/>
      <c r="L231" s="162"/>
      <c r="M231" s="167"/>
      <c r="T231" s="168"/>
      <c r="AT231" s="163" t="s">
        <v>134</v>
      </c>
      <c r="AU231" s="163" t="s">
        <v>132</v>
      </c>
      <c r="AV231" s="14" t="s">
        <v>131</v>
      </c>
      <c r="AW231" s="14" t="s">
        <v>30</v>
      </c>
      <c r="AX231" s="14" t="s">
        <v>81</v>
      </c>
      <c r="AY231" s="163" t="s">
        <v>125</v>
      </c>
    </row>
    <row r="232" spans="2:65" s="1" customFormat="1" ht="24.2" customHeight="1">
      <c r="B232" s="133"/>
      <c r="C232" s="169" t="s">
        <v>7</v>
      </c>
      <c r="D232" s="169" t="s">
        <v>172</v>
      </c>
      <c r="E232" s="170" t="s">
        <v>238</v>
      </c>
      <c r="F232" s="171" t="s">
        <v>239</v>
      </c>
      <c r="G232" s="172" t="s">
        <v>130</v>
      </c>
      <c r="H232" s="173">
        <v>7.0250000000000004</v>
      </c>
      <c r="I232" s="174"/>
      <c r="J232" s="175">
        <f>ROUND(I232*H232,2)</f>
        <v>0</v>
      </c>
      <c r="K232" s="176"/>
      <c r="L232" s="177"/>
      <c r="M232" s="178" t="s">
        <v>1</v>
      </c>
      <c r="N232" s="179" t="s">
        <v>39</v>
      </c>
      <c r="P232" s="144">
        <f>O232*H232</f>
        <v>0</v>
      </c>
      <c r="Q232" s="144">
        <v>3.0000000000000001E-3</v>
      </c>
      <c r="R232" s="144">
        <f>Q232*H232</f>
        <v>2.1075E-2</v>
      </c>
      <c r="S232" s="144">
        <v>0</v>
      </c>
      <c r="T232" s="145">
        <f>S232*H232</f>
        <v>0</v>
      </c>
      <c r="AR232" s="146" t="s">
        <v>167</v>
      </c>
      <c r="AT232" s="146" t="s">
        <v>172</v>
      </c>
      <c r="AU232" s="146" t="s">
        <v>132</v>
      </c>
      <c r="AY232" s="17" t="s">
        <v>125</v>
      </c>
      <c r="BE232" s="147">
        <f>IF(N232="základní",J232,0)</f>
        <v>0</v>
      </c>
      <c r="BF232" s="147">
        <f>IF(N232="snížená",J232,0)</f>
        <v>0</v>
      </c>
      <c r="BG232" s="147">
        <f>IF(N232="zákl. přenesená",J232,0)</f>
        <v>0</v>
      </c>
      <c r="BH232" s="147">
        <f>IF(N232="sníž. přenesená",J232,0)</f>
        <v>0</v>
      </c>
      <c r="BI232" s="147">
        <f>IF(N232="nulová",J232,0)</f>
        <v>0</v>
      </c>
      <c r="BJ232" s="17" t="s">
        <v>132</v>
      </c>
      <c r="BK232" s="147">
        <f>ROUND(I232*H232,2)</f>
        <v>0</v>
      </c>
      <c r="BL232" s="17" t="s">
        <v>131</v>
      </c>
      <c r="BM232" s="146" t="s">
        <v>240</v>
      </c>
    </row>
    <row r="233" spans="2:65" s="13" customFormat="1" ht="11.25">
      <c r="B233" s="155"/>
      <c r="D233" s="149" t="s">
        <v>134</v>
      </c>
      <c r="F233" s="157" t="s">
        <v>241</v>
      </c>
      <c r="H233" s="158">
        <v>7.0250000000000004</v>
      </c>
      <c r="I233" s="159"/>
      <c r="L233" s="155"/>
      <c r="M233" s="160"/>
      <c r="T233" s="161"/>
      <c r="AT233" s="156" t="s">
        <v>134</v>
      </c>
      <c r="AU233" s="156" t="s">
        <v>132</v>
      </c>
      <c r="AV233" s="13" t="s">
        <v>132</v>
      </c>
      <c r="AW233" s="13" t="s">
        <v>3</v>
      </c>
      <c r="AX233" s="13" t="s">
        <v>81</v>
      </c>
      <c r="AY233" s="156" t="s">
        <v>125</v>
      </c>
    </row>
    <row r="234" spans="2:65" s="1" customFormat="1" ht="49.15" customHeight="1">
      <c r="B234" s="133"/>
      <c r="C234" s="134" t="s">
        <v>242</v>
      </c>
      <c r="D234" s="134" t="s">
        <v>127</v>
      </c>
      <c r="E234" s="135" t="s">
        <v>243</v>
      </c>
      <c r="F234" s="136" t="s">
        <v>244</v>
      </c>
      <c r="G234" s="137" t="s">
        <v>130</v>
      </c>
      <c r="H234" s="138">
        <v>389.54500000000002</v>
      </c>
      <c r="I234" s="139"/>
      <c r="J234" s="140">
        <f>ROUND(I234*H234,2)</f>
        <v>0</v>
      </c>
      <c r="K234" s="141"/>
      <c r="L234" s="32"/>
      <c r="M234" s="142" t="s">
        <v>1</v>
      </c>
      <c r="N234" s="143" t="s">
        <v>39</v>
      </c>
      <c r="P234" s="144">
        <f>O234*H234</f>
        <v>0</v>
      </c>
      <c r="Q234" s="144">
        <v>8.6E-3</v>
      </c>
      <c r="R234" s="144">
        <f>Q234*H234</f>
        <v>3.3500870000000003</v>
      </c>
      <c r="S234" s="144">
        <v>0</v>
      </c>
      <c r="T234" s="145">
        <f>S234*H234</f>
        <v>0</v>
      </c>
      <c r="AR234" s="146" t="s">
        <v>131</v>
      </c>
      <c r="AT234" s="146" t="s">
        <v>127</v>
      </c>
      <c r="AU234" s="146" t="s">
        <v>132</v>
      </c>
      <c r="AY234" s="17" t="s">
        <v>125</v>
      </c>
      <c r="BE234" s="147">
        <f>IF(N234="základní",J234,0)</f>
        <v>0</v>
      </c>
      <c r="BF234" s="147">
        <f>IF(N234="snížená",J234,0)</f>
        <v>0</v>
      </c>
      <c r="BG234" s="147">
        <f>IF(N234="zákl. přenesená",J234,0)</f>
        <v>0</v>
      </c>
      <c r="BH234" s="147">
        <f>IF(N234="sníž. přenesená",J234,0)</f>
        <v>0</v>
      </c>
      <c r="BI234" s="147">
        <f>IF(N234="nulová",J234,0)</f>
        <v>0</v>
      </c>
      <c r="BJ234" s="17" t="s">
        <v>132</v>
      </c>
      <c r="BK234" s="147">
        <f>ROUND(I234*H234,2)</f>
        <v>0</v>
      </c>
      <c r="BL234" s="17" t="s">
        <v>131</v>
      </c>
      <c r="BM234" s="146" t="s">
        <v>245</v>
      </c>
    </row>
    <row r="235" spans="2:65" s="12" customFormat="1" ht="11.25">
      <c r="B235" s="148"/>
      <c r="D235" s="149" t="s">
        <v>134</v>
      </c>
      <c r="E235" s="150" t="s">
        <v>1</v>
      </c>
      <c r="F235" s="151" t="s">
        <v>135</v>
      </c>
      <c r="H235" s="150" t="s">
        <v>1</v>
      </c>
      <c r="I235" s="152"/>
      <c r="L235" s="148"/>
      <c r="M235" s="153"/>
      <c r="T235" s="154"/>
      <c r="AT235" s="150" t="s">
        <v>134</v>
      </c>
      <c r="AU235" s="150" t="s">
        <v>132</v>
      </c>
      <c r="AV235" s="12" t="s">
        <v>81</v>
      </c>
      <c r="AW235" s="12" t="s">
        <v>30</v>
      </c>
      <c r="AX235" s="12" t="s">
        <v>73</v>
      </c>
      <c r="AY235" s="150" t="s">
        <v>125</v>
      </c>
    </row>
    <row r="236" spans="2:65" s="12" customFormat="1" ht="11.25">
      <c r="B236" s="148"/>
      <c r="D236" s="149" t="s">
        <v>134</v>
      </c>
      <c r="E236" s="150" t="s">
        <v>1</v>
      </c>
      <c r="F236" s="151" t="s">
        <v>246</v>
      </c>
      <c r="H236" s="150" t="s">
        <v>1</v>
      </c>
      <c r="I236" s="152"/>
      <c r="L236" s="148"/>
      <c r="M236" s="153"/>
      <c r="T236" s="154"/>
      <c r="AT236" s="150" t="s">
        <v>134</v>
      </c>
      <c r="AU236" s="150" t="s">
        <v>132</v>
      </c>
      <c r="AV236" s="12" t="s">
        <v>81</v>
      </c>
      <c r="AW236" s="12" t="s">
        <v>30</v>
      </c>
      <c r="AX236" s="12" t="s">
        <v>73</v>
      </c>
      <c r="AY236" s="150" t="s">
        <v>125</v>
      </c>
    </row>
    <row r="237" spans="2:65" s="13" customFormat="1" ht="11.25">
      <c r="B237" s="155"/>
      <c r="D237" s="149" t="s">
        <v>134</v>
      </c>
      <c r="E237" s="156" t="s">
        <v>1</v>
      </c>
      <c r="F237" s="157" t="s">
        <v>247</v>
      </c>
      <c r="H237" s="158">
        <v>135.9</v>
      </c>
      <c r="I237" s="159"/>
      <c r="L237" s="155"/>
      <c r="M237" s="160"/>
      <c r="T237" s="161"/>
      <c r="AT237" s="156" t="s">
        <v>134</v>
      </c>
      <c r="AU237" s="156" t="s">
        <v>132</v>
      </c>
      <c r="AV237" s="13" t="s">
        <v>132</v>
      </c>
      <c r="AW237" s="13" t="s">
        <v>30</v>
      </c>
      <c r="AX237" s="13" t="s">
        <v>73</v>
      </c>
      <c r="AY237" s="156" t="s">
        <v>125</v>
      </c>
    </row>
    <row r="238" spans="2:65" s="13" customFormat="1" ht="11.25">
      <c r="B238" s="155"/>
      <c r="D238" s="149" t="s">
        <v>134</v>
      </c>
      <c r="E238" s="156" t="s">
        <v>1</v>
      </c>
      <c r="F238" s="157" t="s">
        <v>248</v>
      </c>
      <c r="H238" s="158">
        <v>155.05500000000001</v>
      </c>
      <c r="I238" s="159"/>
      <c r="L238" s="155"/>
      <c r="M238" s="160"/>
      <c r="T238" s="161"/>
      <c r="AT238" s="156" t="s">
        <v>134</v>
      </c>
      <c r="AU238" s="156" t="s">
        <v>132</v>
      </c>
      <c r="AV238" s="13" t="s">
        <v>132</v>
      </c>
      <c r="AW238" s="13" t="s">
        <v>30</v>
      </c>
      <c r="AX238" s="13" t="s">
        <v>73</v>
      </c>
      <c r="AY238" s="156" t="s">
        <v>125</v>
      </c>
    </row>
    <row r="239" spans="2:65" s="13" customFormat="1" ht="11.25">
      <c r="B239" s="155"/>
      <c r="D239" s="149" t="s">
        <v>134</v>
      </c>
      <c r="E239" s="156" t="s">
        <v>1</v>
      </c>
      <c r="F239" s="157" t="s">
        <v>249</v>
      </c>
      <c r="H239" s="158">
        <v>61.625</v>
      </c>
      <c r="I239" s="159"/>
      <c r="L239" s="155"/>
      <c r="M239" s="160"/>
      <c r="T239" s="161"/>
      <c r="AT239" s="156" t="s">
        <v>134</v>
      </c>
      <c r="AU239" s="156" t="s">
        <v>132</v>
      </c>
      <c r="AV239" s="13" t="s">
        <v>132</v>
      </c>
      <c r="AW239" s="13" t="s">
        <v>30</v>
      </c>
      <c r="AX239" s="13" t="s">
        <v>73</v>
      </c>
      <c r="AY239" s="156" t="s">
        <v>125</v>
      </c>
    </row>
    <row r="240" spans="2:65" s="13" customFormat="1" ht="11.25">
      <c r="B240" s="155"/>
      <c r="D240" s="149" t="s">
        <v>134</v>
      </c>
      <c r="E240" s="156" t="s">
        <v>1</v>
      </c>
      <c r="F240" s="157" t="s">
        <v>250</v>
      </c>
      <c r="H240" s="158">
        <v>61.625</v>
      </c>
      <c r="I240" s="159"/>
      <c r="L240" s="155"/>
      <c r="M240" s="160"/>
      <c r="T240" s="161"/>
      <c r="AT240" s="156" t="s">
        <v>134</v>
      </c>
      <c r="AU240" s="156" t="s">
        <v>132</v>
      </c>
      <c r="AV240" s="13" t="s">
        <v>132</v>
      </c>
      <c r="AW240" s="13" t="s">
        <v>30</v>
      </c>
      <c r="AX240" s="13" t="s">
        <v>73</v>
      </c>
      <c r="AY240" s="156" t="s">
        <v>125</v>
      </c>
    </row>
    <row r="241" spans="2:65" s="12" customFormat="1" ht="11.25">
      <c r="B241" s="148"/>
      <c r="D241" s="149" t="s">
        <v>134</v>
      </c>
      <c r="E241" s="150" t="s">
        <v>1</v>
      </c>
      <c r="F241" s="151" t="s">
        <v>251</v>
      </c>
      <c r="H241" s="150" t="s">
        <v>1</v>
      </c>
      <c r="I241" s="152"/>
      <c r="L241" s="148"/>
      <c r="M241" s="153"/>
      <c r="T241" s="154"/>
      <c r="AT241" s="150" t="s">
        <v>134</v>
      </c>
      <c r="AU241" s="150" t="s">
        <v>132</v>
      </c>
      <c r="AV241" s="12" t="s">
        <v>81</v>
      </c>
      <c r="AW241" s="12" t="s">
        <v>30</v>
      </c>
      <c r="AX241" s="12" t="s">
        <v>73</v>
      </c>
      <c r="AY241" s="150" t="s">
        <v>125</v>
      </c>
    </row>
    <row r="242" spans="2:65" s="13" customFormat="1" ht="11.25">
      <c r="B242" s="155"/>
      <c r="D242" s="149" t="s">
        <v>134</v>
      </c>
      <c r="E242" s="156" t="s">
        <v>1</v>
      </c>
      <c r="F242" s="157" t="s">
        <v>252</v>
      </c>
      <c r="H242" s="158">
        <v>-24.396000000000001</v>
      </c>
      <c r="I242" s="159"/>
      <c r="L242" s="155"/>
      <c r="M242" s="160"/>
      <c r="T242" s="161"/>
      <c r="AT242" s="156" t="s">
        <v>134</v>
      </c>
      <c r="AU242" s="156" t="s">
        <v>132</v>
      </c>
      <c r="AV242" s="13" t="s">
        <v>132</v>
      </c>
      <c r="AW242" s="13" t="s">
        <v>30</v>
      </c>
      <c r="AX242" s="13" t="s">
        <v>73</v>
      </c>
      <c r="AY242" s="156" t="s">
        <v>125</v>
      </c>
    </row>
    <row r="243" spans="2:65" s="13" customFormat="1" ht="11.25">
      <c r="B243" s="155"/>
      <c r="D243" s="149" t="s">
        <v>134</v>
      </c>
      <c r="E243" s="156" t="s">
        <v>1</v>
      </c>
      <c r="F243" s="157" t="s">
        <v>253</v>
      </c>
      <c r="H243" s="158">
        <v>-35.966000000000001</v>
      </c>
      <c r="I243" s="159"/>
      <c r="L243" s="155"/>
      <c r="M243" s="160"/>
      <c r="T243" s="161"/>
      <c r="AT243" s="156" t="s">
        <v>134</v>
      </c>
      <c r="AU243" s="156" t="s">
        <v>132</v>
      </c>
      <c r="AV243" s="13" t="s">
        <v>132</v>
      </c>
      <c r="AW243" s="13" t="s">
        <v>30</v>
      </c>
      <c r="AX243" s="13" t="s">
        <v>73</v>
      </c>
      <c r="AY243" s="156" t="s">
        <v>125</v>
      </c>
    </row>
    <row r="244" spans="2:65" s="13" customFormat="1" ht="11.25">
      <c r="B244" s="155"/>
      <c r="D244" s="149" t="s">
        <v>134</v>
      </c>
      <c r="E244" s="156" t="s">
        <v>1</v>
      </c>
      <c r="F244" s="157" t="s">
        <v>254</v>
      </c>
      <c r="H244" s="158">
        <v>-4.0140000000000002</v>
      </c>
      <c r="I244" s="159"/>
      <c r="L244" s="155"/>
      <c r="M244" s="160"/>
      <c r="T244" s="161"/>
      <c r="AT244" s="156" t="s">
        <v>134</v>
      </c>
      <c r="AU244" s="156" t="s">
        <v>132</v>
      </c>
      <c r="AV244" s="13" t="s">
        <v>132</v>
      </c>
      <c r="AW244" s="13" t="s">
        <v>30</v>
      </c>
      <c r="AX244" s="13" t="s">
        <v>73</v>
      </c>
      <c r="AY244" s="156" t="s">
        <v>125</v>
      </c>
    </row>
    <row r="245" spans="2:65" s="13" customFormat="1" ht="11.25">
      <c r="B245" s="155"/>
      <c r="D245" s="149" t="s">
        <v>134</v>
      </c>
      <c r="E245" s="156" t="s">
        <v>1</v>
      </c>
      <c r="F245" s="157" t="s">
        <v>255</v>
      </c>
      <c r="H245" s="158">
        <v>-7.9379999999999997</v>
      </c>
      <c r="I245" s="159"/>
      <c r="L245" s="155"/>
      <c r="M245" s="160"/>
      <c r="T245" s="161"/>
      <c r="AT245" s="156" t="s">
        <v>134</v>
      </c>
      <c r="AU245" s="156" t="s">
        <v>132</v>
      </c>
      <c r="AV245" s="13" t="s">
        <v>132</v>
      </c>
      <c r="AW245" s="13" t="s">
        <v>30</v>
      </c>
      <c r="AX245" s="13" t="s">
        <v>73</v>
      </c>
      <c r="AY245" s="156" t="s">
        <v>125</v>
      </c>
    </row>
    <row r="246" spans="2:65" s="13" customFormat="1" ht="11.25">
      <c r="B246" s="155"/>
      <c r="D246" s="149" t="s">
        <v>134</v>
      </c>
      <c r="E246" s="156" t="s">
        <v>1</v>
      </c>
      <c r="F246" s="157" t="s">
        <v>256</v>
      </c>
      <c r="H246" s="158">
        <v>-3.3260000000000001</v>
      </c>
      <c r="I246" s="159"/>
      <c r="L246" s="155"/>
      <c r="M246" s="160"/>
      <c r="T246" s="161"/>
      <c r="AT246" s="156" t="s">
        <v>134</v>
      </c>
      <c r="AU246" s="156" t="s">
        <v>132</v>
      </c>
      <c r="AV246" s="13" t="s">
        <v>132</v>
      </c>
      <c r="AW246" s="13" t="s">
        <v>30</v>
      </c>
      <c r="AX246" s="13" t="s">
        <v>73</v>
      </c>
      <c r="AY246" s="156" t="s">
        <v>125</v>
      </c>
    </row>
    <row r="247" spans="2:65" s="13" customFormat="1" ht="11.25">
      <c r="B247" s="155"/>
      <c r="D247" s="149" t="s">
        <v>134</v>
      </c>
      <c r="E247" s="156" t="s">
        <v>1</v>
      </c>
      <c r="F247" s="157" t="s">
        <v>257</v>
      </c>
      <c r="H247" s="158">
        <v>-6.69</v>
      </c>
      <c r="I247" s="159"/>
      <c r="L247" s="155"/>
      <c r="M247" s="160"/>
      <c r="T247" s="161"/>
      <c r="AT247" s="156" t="s">
        <v>134</v>
      </c>
      <c r="AU247" s="156" t="s">
        <v>132</v>
      </c>
      <c r="AV247" s="13" t="s">
        <v>132</v>
      </c>
      <c r="AW247" s="13" t="s">
        <v>30</v>
      </c>
      <c r="AX247" s="13" t="s">
        <v>73</v>
      </c>
      <c r="AY247" s="156" t="s">
        <v>125</v>
      </c>
    </row>
    <row r="248" spans="2:65" s="15" customFormat="1" ht="11.25">
      <c r="B248" s="180"/>
      <c r="D248" s="149" t="s">
        <v>134</v>
      </c>
      <c r="E248" s="181" t="s">
        <v>1</v>
      </c>
      <c r="F248" s="182" t="s">
        <v>258</v>
      </c>
      <c r="H248" s="183">
        <v>331.875</v>
      </c>
      <c r="I248" s="184"/>
      <c r="L248" s="180"/>
      <c r="M248" s="185"/>
      <c r="T248" s="186"/>
      <c r="AT248" s="181" t="s">
        <v>134</v>
      </c>
      <c r="AU248" s="181" t="s">
        <v>132</v>
      </c>
      <c r="AV248" s="15" t="s">
        <v>141</v>
      </c>
      <c r="AW248" s="15" t="s">
        <v>30</v>
      </c>
      <c r="AX248" s="15" t="s">
        <v>73</v>
      </c>
      <c r="AY248" s="181" t="s">
        <v>125</v>
      </c>
    </row>
    <row r="249" spans="2:65" s="13" customFormat="1" ht="11.25">
      <c r="B249" s="155"/>
      <c r="D249" s="149" t="s">
        <v>134</v>
      </c>
      <c r="E249" s="156" t="s">
        <v>1</v>
      </c>
      <c r="F249" s="157" t="s">
        <v>259</v>
      </c>
      <c r="H249" s="158">
        <v>54.75</v>
      </c>
      <c r="I249" s="159"/>
      <c r="L249" s="155"/>
      <c r="M249" s="160"/>
      <c r="T249" s="161"/>
      <c r="AT249" s="156" t="s">
        <v>134</v>
      </c>
      <c r="AU249" s="156" t="s">
        <v>132</v>
      </c>
      <c r="AV249" s="13" t="s">
        <v>132</v>
      </c>
      <c r="AW249" s="13" t="s">
        <v>30</v>
      </c>
      <c r="AX249" s="13" t="s">
        <v>73</v>
      </c>
      <c r="AY249" s="156" t="s">
        <v>125</v>
      </c>
    </row>
    <row r="250" spans="2:65" s="15" customFormat="1" ht="11.25">
      <c r="B250" s="180"/>
      <c r="D250" s="149" t="s">
        <v>134</v>
      </c>
      <c r="E250" s="181" t="s">
        <v>1</v>
      </c>
      <c r="F250" s="182" t="s">
        <v>258</v>
      </c>
      <c r="H250" s="183">
        <v>54.75</v>
      </c>
      <c r="I250" s="184"/>
      <c r="L250" s="180"/>
      <c r="M250" s="185"/>
      <c r="T250" s="186"/>
      <c r="AT250" s="181" t="s">
        <v>134</v>
      </c>
      <c r="AU250" s="181" t="s">
        <v>132</v>
      </c>
      <c r="AV250" s="15" t="s">
        <v>141</v>
      </c>
      <c r="AW250" s="15" t="s">
        <v>30</v>
      </c>
      <c r="AX250" s="15" t="s">
        <v>73</v>
      </c>
      <c r="AY250" s="181" t="s">
        <v>125</v>
      </c>
    </row>
    <row r="251" spans="2:65" s="13" customFormat="1" ht="11.25">
      <c r="B251" s="155"/>
      <c r="D251" s="149" t="s">
        <v>134</v>
      </c>
      <c r="E251" s="156" t="s">
        <v>1</v>
      </c>
      <c r="F251" s="157" t="s">
        <v>260</v>
      </c>
      <c r="H251" s="158">
        <v>2.92</v>
      </c>
      <c r="I251" s="159"/>
      <c r="L251" s="155"/>
      <c r="M251" s="160"/>
      <c r="T251" s="161"/>
      <c r="AT251" s="156" t="s">
        <v>134</v>
      </c>
      <c r="AU251" s="156" t="s">
        <v>132</v>
      </c>
      <c r="AV251" s="13" t="s">
        <v>132</v>
      </c>
      <c r="AW251" s="13" t="s">
        <v>30</v>
      </c>
      <c r="AX251" s="13" t="s">
        <v>73</v>
      </c>
      <c r="AY251" s="156" t="s">
        <v>125</v>
      </c>
    </row>
    <row r="252" spans="2:65" s="15" customFormat="1" ht="11.25">
      <c r="B252" s="180"/>
      <c r="D252" s="149" t="s">
        <v>134</v>
      </c>
      <c r="E252" s="181" t="s">
        <v>1</v>
      </c>
      <c r="F252" s="182" t="s">
        <v>258</v>
      </c>
      <c r="H252" s="183">
        <v>2.92</v>
      </c>
      <c r="I252" s="184"/>
      <c r="L252" s="180"/>
      <c r="M252" s="185"/>
      <c r="T252" s="186"/>
      <c r="AT252" s="181" t="s">
        <v>134</v>
      </c>
      <c r="AU252" s="181" t="s">
        <v>132</v>
      </c>
      <c r="AV252" s="15" t="s">
        <v>141</v>
      </c>
      <c r="AW252" s="15" t="s">
        <v>30</v>
      </c>
      <c r="AX252" s="15" t="s">
        <v>73</v>
      </c>
      <c r="AY252" s="181" t="s">
        <v>125</v>
      </c>
    </row>
    <row r="253" spans="2:65" s="14" customFormat="1" ht="11.25">
      <c r="B253" s="162"/>
      <c r="D253" s="149" t="s">
        <v>134</v>
      </c>
      <c r="E253" s="163" t="s">
        <v>1</v>
      </c>
      <c r="F253" s="164" t="s">
        <v>137</v>
      </c>
      <c r="H253" s="165">
        <v>389.54500000000002</v>
      </c>
      <c r="I253" s="166"/>
      <c r="L253" s="162"/>
      <c r="M253" s="167"/>
      <c r="T253" s="168"/>
      <c r="AT253" s="163" t="s">
        <v>134</v>
      </c>
      <c r="AU253" s="163" t="s">
        <v>132</v>
      </c>
      <c r="AV253" s="14" t="s">
        <v>131</v>
      </c>
      <c r="AW253" s="14" t="s">
        <v>30</v>
      </c>
      <c r="AX253" s="14" t="s">
        <v>81</v>
      </c>
      <c r="AY253" s="163" t="s">
        <v>125</v>
      </c>
    </row>
    <row r="254" spans="2:65" s="1" customFormat="1" ht="49.15" customHeight="1">
      <c r="B254" s="133"/>
      <c r="C254" s="169" t="s">
        <v>261</v>
      </c>
      <c r="D254" s="169" t="s">
        <v>172</v>
      </c>
      <c r="E254" s="170" t="s">
        <v>262</v>
      </c>
      <c r="F254" s="171" t="s">
        <v>263</v>
      </c>
      <c r="G254" s="172" t="s">
        <v>130</v>
      </c>
      <c r="H254" s="173">
        <v>54.75</v>
      </c>
      <c r="I254" s="174"/>
      <c r="J254" s="175">
        <f>ROUND(I254*H254,2)</f>
        <v>0</v>
      </c>
      <c r="K254" s="176"/>
      <c r="L254" s="177"/>
      <c r="M254" s="178" t="s">
        <v>1</v>
      </c>
      <c r="N254" s="179" t="s">
        <v>39</v>
      </c>
      <c r="P254" s="144">
        <f>O254*H254</f>
        <v>0</v>
      </c>
      <c r="Q254" s="144">
        <v>8.0000000000000002E-3</v>
      </c>
      <c r="R254" s="144">
        <f>Q254*H254</f>
        <v>0.438</v>
      </c>
      <c r="S254" s="144">
        <v>0</v>
      </c>
      <c r="T254" s="145">
        <f>S254*H254</f>
        <v>0</v>
      </c>
      <c r="AR254" s="146" t="s">
        <v>167</v>
      </c>
      <c r="AT254" s="146" t="s">
        <v>172</v>
      </c>
      <c r="AU254" s="146" t="s">
        <v>132</v>
      </c>
      <c r="AY254" s="17" t="s">
        <v>125</v>
      </c>
      <c r="BE254" s="147">
        <f>IF(N254="základní",J254,0)</f>
        <v>0</v>
      </c>
      <c r="BF254" s="147">
        <f>IF(N254="snížená",J254,0)</f>
        <v>0</v>
      </c>
      <c r="BG254" s="147">
        <f>IF(N254="zákl. přenesená",J254,0)</f>
        <v>0</v>
      </c>
      <c r="BH254" s="147">
        <f>IF(N254="sníž. přenesená",J254,0)</f>
        <v>0</v>
      </c>
      <c r="BI254" s="147">
        <f>IF(N254="nulová",J254,0)</f>
        <v>0</v>
      </c>
      <c r="BJ254" s="17" t="s">
        <v>132</v>
      </c>
      <c r="BK254" s="147">
        <f>ROUND(I254*H254,2)</f>
        <v>0</v>
      </c>
      <c r="BL254" s="17" t="s">
        <v>131</v>
      </c>
      <c r="BM254" s="146" t="s">
        <v>264</v>
      </c>
    </row>
    <row r="255" spans="2:65" s="13" customFormat="1" ht="11.25">
      <c r="B255" s="155"/>
      <c r="D255" s="149" t="s">
        <v>134</v>
      </c>
      <c r="E255" s="156" t="s">
        <v>1</v>
      </c>
      <c r="F255" s="157" t="s">
        <v>205</v>
      </c>
      <c r="H255" s="158">
        <v>54.75</v>
      </c>
      <c r="I255" s="159"/>
      <c r="L255" s="155"/>
      <c r="M255" s="160"/>
      <c r="T255" s="161"/>
      <c r="AT255" s="156" t="s">
        <v>134</v>
      </c>
      <c r="AU255" s="156" t="s">
        <v>132</v>
      </c>
      <c r="AV255" s="13" t="s">
        <v>132</v>
      </c>
      <c r="AW255" s="13" t="s">
        <v>30</v>
      </c>
      <c r="AX255" s="13" t="s">
        <v>73</v>
      </c>
      <c r="AY255" s="156" t="s">
        <v>125</v>
      </c>
    </row>
    <row r="256" spans="2:65" s="14" customFormat="1" ht="11.25">
      <c r="B256" s="162"/>
      <c r="D256" s="149" t="s">
        <v>134</v>
      </c>
      <c r="E256" s="163" t="s">
        <v>1</v>
      </c>
      <c r="F256" s="164" t="s">
        <v>137</v>
      </c>
      <c r="H256" s="165">
        <v>54.75</v>
      </c>
      <c r="I256" s="166"/>
      <c r="L256" s="162"/>
      <c r="M256" s="167"/>
      <c r="T256" s="168"/>
      <c r="AT256" s="163" t="s">
        <v>134</v>
      </c>
      <c r="AU256" s="163" t="s">
        <v>132</v>
      </c>
      <c r="AV256" s="14" t="s">
        <v>131</v>
      </c>
      <c r="AW256" s="14" t="s">
        <v>30</v>
      </c>
      <c r="AX256" s="14" t="s">
        <v>81</v>
      </c>
      <c r="AY256" s="163" t="s">
        <v>125</v>
      </c>
    </row>
    <row r="257" spans="2:65" s="1" customFormat="1" ht="49.15" customHeight="1">
      <c r="B257" s="133"/>
      <c r="C257" s="169" t="s">
        <v>265</v>
      </c>
      <c r="D257" s="169" t="s">
        <v>172</v>
      </c>
      <c r="E257" s="170" t="s">
        <v>266</v>
      </c>
      <c r="F257" s="171" t="s">
        <v>267</v>
      </c>
      <c r="G257" s="172" t="s">
        <v>130</v>
      </c>
      <c r="H257" s="173">
        <v>348.46899999999999</v>
      </c>
      <c r="I257" s="174"/>
      <c r="J257" s="175">
        <f>ROUND(I257*H257,2)</f>
        <v>0</v>
      </c>
      <c r="K257" s="176"/>
      <c r="L257" s="177"/>
      <c r="M257" s="178" t="s">
        <v>1</v>
      </c>
      <c r="N257" s="179" t="s">
        <v>39</v>
      </c>
      <c r="P257" s="144">
        <f>O257*H257</f>
        <v>0</v>
      </c>
      <c r="Q257" s="144">
        <v>2.3999999999999998E-3</v>
      </c>
      <c r="R257" s="144">
        <f>Q257*H257</f>
        <v>0.83632559999999989</v>
      </c>
      <c r="S257" s="144">
        <v>0</v>
      </c>
      <c r="T257" s="145">
        <f>S257*H257</f>
        <v>0</v>
      </c>
      <c r="AR257" s="146" t="s">
        <v>167</v>
      </c>
      <c r="AT257" s="146" t="s">
        <v>172</v>
      </c>
      <c r="AU257" s="146" t="s">
        <v>132</v>
      </c>
      <c r="AY257" s="17" t="s">
        <v>125</v>
      </c>
      <c r="BE257" s="147">
        <f>IF(N257="základní",J257,0)</f>
        <v>0</v>
      </c>
      <c r="BF257" s="147">
        <f>IF(N257="snížená",J257,0)</f>
        <v>0</v>
      </c>
      <c r="BG257" s="147">
        <f>IF(N257="zákl. přenesená",J257,0)</f>
        <v>0</v>
      </c>
      <c r="BH257" s="147">
        <f>IF(N257="sníž. přenesená",J257,0)</f>
        <v>0</v>
      </c>
      <c r="BI257" s="147">
        <f>IF(N257="nulová",J257,0)</f>
        <v>0</v>
      </c>
      <c r="BJ257" s="17" t="s">
        <v>132</v>
      </c>
      <c r="BK257" s="147">
        <f>ROUND(I257*H257,2)</f>
        <v>0</v>
      </c>
      <c r="BL257" s="17" t="s">
        <v>131</v>
      </c>
      <c r="BM257" s="146" t="s">
        <v>268</v>
      </c>
    </row>
    <row r="258" spans="2:65" s="13" customFormat="1" ht="11.25">
      <c r="B258" s="155"/>
      <c r="D258" s="149" t="s">
        <v>134</v>
      </c>
      <c r="E258" s="156" t="s">
        <v>1</v>
      </c>
      <c r="F258" s="157" t="s">
        <v>269</v>
      </c>
      <c r="H258" s="158">
        <v>331.875</v>
      </c>
      <c r="I258" s="159"/>
      <c r="L258" s="155"/>
      <c r="M258" s="160"/>
      <c r="T258" s="161"/>
      <c r="AT258" s="156" t="s">
        <v>134</v>
      </c>
      <c r="AU258" s="156" t="s">
        <v>132</v>
      </c>
      <c r="AV258" s="13" t="s">
        <v>132</v>
      </c>
      <c r="AW258" s="13" t="s">
        <v>30</v>
      </c>
      <c r="AX258" s="13" t="s">
        <v>73</v>
      </c>
      <c r="AY258" s="156" t="s">
        <v>125</v>
      </c>
    </row>
    <row r="259" spans="2:65" s="14" customFormat="1" ht="11.25">
      <c r="B259" s="162"/>
      <c r="D259" s="149" t="s">
        <v>134</v>
      </c>
      <c r="E259" s="163" t="s">
        <v>1</v>
      </c>
      <c r="F259" s="164" t="s">
        <v>137</v>
      </c>
      <c r="H259" s="165">
        <v>331.875</v>
      </c>
      <c r="I259" s="166"/>
      <c r="L259" s="162"/>
      <c r="M259" s="167"/>
      <c r="T259" s="168"/>
      <c r="AT259" s="163" t="s">
        <v>134</v>
      </c>
      <c r="AU259" s="163" t="s">
        <v>132</v>
      </c>
      <c r="AV259" s="14" t="s">
        <v>131</v>
      </c>
      <c r="AW259" s="14" t="s">
        <v>30</v>
      </c>
      <c r="AX259" s="14" t="s">
        <v>81</v>
      </c>
      <c r="AY259" s="163" t="s">
        <v>125</v>
      </c>
    </row>
    <row r="260" spans="2:65" s="13" customFormat="1" ht="11.25">
      <c r="B260" s="155"/>
      <c r="D260" s="149" t="s">
        <v>134</v>
      </c>
      <c r="F260" s="157" t="s">
        <v>270</v>
      </c>
      <c r="H260" s="158">
        <v>348.46899999999999</v>
      </c>
      <c r="I260" s="159"/>
      <c r="L260" s="155"/>
      <c r="M260" s="160"/>
      <c r="T260" s="161"/>
      <c r="AT260" s="156" t="s">
        <v>134</v>
      </c>
      <c r="AU260" s="156" t="s">
        <v>132</v>
      </c>
      <c r="AV260" s="13" t="s">
        <v>132</v>
      </c>
      <c r="AW260" s="13" t="s">
        <v>3</v>
      </c>
      <c r="AX260" s="13" t="s">
        <v>81</v>
      </c>
      <c r="AY260" s="156" t="s">
        <v>125</v>
      </c>
    </row>
    <row r="261" spans="2:65" s="1" customFormat="1" ht="16.5" customHeight="1">
      <c r="B261" s="133"/>
      <c r="C261" s="169" t="s">
        <v>271</v>
      </c>
      <c r="D261" s="169" t="s">
        <v>172</v>
      </c>
      <c r="E261" s="170" t="s">
        <v>272</v>
      </c>
      <c r="F261" s="171" t="s">
        <v>273</v>
      </c>
      <c r="G261" s="172" t="s">
        <v>130</v>
      </c>
      <c r="H261" s="173">
        <v>3.0659999999999998</v>
      </c>
      <c r="I261" s="174"/>
      <c r="J261" s="175">
        <f>ROUND(I261*H261,2)</f>
        <v>0</v>
      </c>
      <c r="K261" s="176"/>
      <c r="L261" s="177"/>
      <c r="M261" s="178" t="s">
        <v>1</v>
      </c>
      <c r="N261" s="179" t="s">
        <v>39</v>
      </c>
      <c r="P261" s="144">
        <f>O261*H261</f>
        <v>0</v>
      </c>
      <c r="Q261" s="144">
        <v>4.7999999999999996E-3</v>
      </c>
      <c r="R261" s="144">
        <f>Q261*H261</f>
        <v>1.4716799999999999E-2</v>
      </c>
      <c r="S261" s="144">
        <v>0</v>
      </c>
      <c r="T261" s="145">
        <f>S261*H261</f>
        <v>0</v>
      </c>
      <c r="AR261" s="146" t="s">
        <v>167</v>
      </c>
      <c r="AT261" s="146" t="s">
        <v>172</v>
      </c>
      <c r="AU261" s="146" t="s">
        <v>132</v>
      </c>
      <c r="AY261" s="17" t="s">
        <v>125</v>
      </c>
      <c r="BE261" s="147">
        <f>IF(N261="základní",J261,0)</f>
        <v>0</v>
      </c>
      <c r="BF261" s="147">
        <f>IF(N261="snížená",J261,0)</f>
        <v>0</v>
      </c>
      <c r="BG261" s="147">
        <f>IF(N261="zákl. přenesená",J261,0)</f>
        <v>0</v>
      </c>
      <c r="BH261" s="147">
        <f>IF(N261="sníž. přenesená",J261,0)</f>
        <v>0</v>
      </c>
      <c r="BI261" s="147">
        <f>IF(N261="nulová",J261,0)</f>
        <v>0</v>
      </c>
      <c r="BJ261" s="17" t="s">
        <v>132</v>
      </c>
      <c r="BK261" s="147">
        <f>ROUND(I261*H261,2)</f>
        <v>0</v>
      </c>
      <c r="BL261" s="17" t="s">
        <v>131</v>
      </c>
      <c r="BM261" s="146" t="s">
        <v>274</v>
      </c>
    </row>
    <row r="262" spans="2:65" s="13" customFormat="1" ht="11.25">
      <c r="B262" s="155"/>
      <c r="D262" s="149" t="s">
        <v>134</v>
      </c>
      <c r="E262" s="156" t="s">
        <v>1</v>
      </c>
      <c r="F262" s="157" t="s">
        <v>206</v>
      </c>
      <c r="H262" s="158">
        <v>2.92</v>
      </c>
      <c r="I262" s="159"/>
      <c r="L262" s="155"/>
      <c r="M262" s="160"/>
      <c r="T262" s="161"/>
      <c r="AT262" s="156" t="s">
        <v>134</v>
      </c>
      <c r="AU262" s="156" t="s">
        <v>132</v>
      </c>
      <c r="AV262" s="13" t="s">
        <v>132</v>
      </c>
      <c r="AW262" s="13" t="s">
        <v>30</v>
      </c>
      <c r="AX262" s="13" t="s">
        <v>73</v>
      </c>
      <c r="AY262" s="156" t="s">
        <v>125</v>
      </c>
    </row>
    <row r="263" spans="2:65" s="14" customFormat="1" ht="11.25">
      <c r="B263" s="162"/>
      <c r="D263" s="149" t="s">
        <v>134</v>
      </c>
      <c r="E263" s="163" t="s">
        <v>1</v>
      </c>
      <c r="F263" s="164" t="s">
        <v>137</v>
      </c>
      <c r="H263" s="165">
        <v>2.92</v>
      </c>
      <c r="I263" s="166"/>
      <c r="L263" s="162"/>
      <c r="M263" s="167"/>
      <c r="T263" s="168"/>
      <c r="AT263" s="163" t="s">
        <v>134</v>
      </c>
      <c r="AU263" s="163" t="s">
        <v>132</v>
      </c>
      <c r="AV263" s="14" t="s">
        <v>131</v>
      </c>
      <c r="AW263" s="14" t="s">
        <v>30</v>
      </c>
      <c r="AX263" s="14" t="s">
        <v>81</v>
      </c>
      <c r="AY263" s="163" t="s">
        <v>125</v>
      </c>
    </row>
    <row r="264" spans="2:65" s="13" customFormat="1" ht="11.25">
      <c r="B264" s="155"/>
      <c r="D264" s="149" t="s">
        <v>134</v>
      </c>
      <c r="F264" s="157" t="s">
        <v>275</v>
      </c>
      <c r="H264" s="158">
        <v>3.0659999999999998</v>
      </c>
      <c r="I264" s="159"/>
      <c r="L264" s="155"/>
      <c r="M264" s="160"/>
      <c r="T264" s="161"/>
      <c r="AT264" s="156" t="s">
        <v>134</v>
      </c>
      <c r="AU264" s="156" t="s">
        <v>132</v>
      </c>
      <c r="AV264" s="13" t="s">
        <v>132</v>
      </c>
      <c r="AW264" s="13" t="s">
        <v>3</v>
      </c>
      <c r="AX264" s="13" t="s">
        <v>81</v>
      </c>
      <c r="AY264" s="156" t="s">
        <v>125</v>
      </c>
    </row>
    <row r="265" spans="2:65" s="1" customFormat="1" ht="37.9" customHeight="1">
      <c r="B265" s="133"/>
      <c r="C265" s="134" t="s">
        <v>276</v>
      </c>
      <c r="D265" s="134" t="s">
        <v>127</v>
      </c>
      <c r="E265" s="135" t="s">
        <v>277</v>
      </c>
      <c r="F265" s="136" t="s">
        <v>278</v>
      </c>
      <c r="G265" s="137" t="s">
        <v>279</v>
      </c>
      <c r="H265" s="138">
        <v>169.87</v>
      </c>
      <c r="I265" s="139"/>
      <c r="J265" s="140">
        <f>ROUND(I265*H265,2)</f>
        <v>0</v>
      </c>
      <c r="K265" s="141"/>
      <c r="L265" s="32"/>
      <c r="M265" s="142" t="s">
        <v>1</v>
      </c>
      <c r="N265" s="143" t="s">
        <v>39</v>
      </c>
      <c r="P265" s="144">
        <f>O265*H265</f>
        <v>0</v>
      </c>
      <c r="Q265" s="144">
        <v>1.7600000000000001E-3</v>
      </c>
      <c r="R265" s="144">
        <f>Q265*H265</f>
        <v>0.29897119999999999</v>
      </c>
      <c r="S265" s="144">
        <v>0</v>
      </c>
      <c r="T265" s="145">
        <f>S265*H265</f>
        <v>0</v>
      </c>
      <c r="AR265" s="146" t="s">
        <v>131</v>
      </c>
      <c r="AT265" s="146" t="s">
        <v>127</v>
      </c>
      <c r="AU265" s="146" t="s">
        <v>132</v>
      </c>
      <c r="AY265" s="17" t="s">
        <v>125</v>
      </c>
      <c r="BE265" s="147">
        <f>IF(N265="základní",J265,0)</f>
        <v>0</v>
      </c>
      <c r="BF265" s="147">
        <f>IF(N265="snížená",J265,0)</f>
        <v>0</v>
      </c>
      <c r="BG265" s="147">
        <f>IF(N265="zákl. přenesená",J265,0)</f>
        <v>0</v>
      </c>
      <c r="BH265" s="147">
        <f>IF(N265="sníž. přenesená",J265,0)</f>
        <v>0</v>
      </c>
      <c r="BI265" s="147">
        <f>IF(N265="nulová",J265,0)</f>
        <v>0</v>
      </c>
      <c r="BJ265" s="17" t="s">
        <v>132</v>
      </c>
      <c r="BK265" s="147">
        <f>ROUND(I265*H265,2)</f>
        <v>0</v>
      </c>
      <c r="BL265" s="17" t="s">
        <v>131</v>
      </c>
      <c r="BM265" s="146" t="s">
        <v>280</v>
      </c>
    </row>
    <row r="266" spans="2:65" s="12" customFormat="1" ht="11.25">
      <c r="B266" s="148"/>
      <c r="D266" s="149" t="s">
        <v>134</v>
      </c>
      <c r="E266" s="150" t="s">
        <v>1</v>
      </c>
      <c r="F266" s="151" t="s">
        <v>135</v>
      </c>
      <c r="H266" s="150" t="s">
        <v>1</v>
      </c>
      <c r="I266" s="152"/>
      <c r="L266" s="148"/>
      <c r="M266" s="153"/>
      <c r="T266" s="154"/>
      <c r="AT266" s="150" t="s">
        <v>134</v>
      </c>
      <c r="AU266" s="150" t="s">
        <v>132</v>
      </c>
      <c r="AV266" s="12" t="s">
        <v>81</v>
      </c>
      <c r="AW266" s="12" t="s">
        <v>30</v>
      </c>
      <c r="AX266" s="12" t="s">
        <v>73</v>
      </c>
      <c r="AY266" s="150" t="s">
        <v>125</v>
      </c>
    </row>
    <row r="267" spans="2:65" s="12" customFormat="1" ht="11.25">
      <c r="B267" s="148"/>
      <c r="D267" s="149" t="s">
        <v>134</v>
      </c>
      <c r="E267" s="150" t="s">
        <v>1</v>
      </c>
      <c r="F267" s="151" t="s">
        <v>210</v>
      </c>
      <c r="H267" s="150" t="s">
        <v>1</v>
      </c>
      <c r="I267" s="152"/>
      <c r="L267" s="148"/>
      <c r="M267" s="153"/>
      <c r="T267" s="154"/>
      <c r="AT267" s="150" t="s">
        <v>134</v>
      </c>
      <c r="AU267" s="150" t="s">
        <v>132</v>
      </c>
      <c r="AV267" s="12" t="s">
        <v>81</v>
      </c>
      <c r="AW267" s="12" t="s">
        <v>30</v>
      </c>
      <c r="AX267" s="12" t="s">
        <v>73</v>
      </c>
      <c r="AY267" s="150" t="s">
        <v>125</v>
      </c>
    </row>
    <row r="268" spans="2:65" s="13" customFormat="1" ht="22.5">
      <c r="B268" s="155"/>
      <c r="D268" s="149" t="s">
        <v>134</v>
      </c>
      <c r="E268" s="156" t="s">
        <v>1</v>
      </c>
      <c r="F268" s="157" t="s">
        <v>281</v>
      </c>
      <c r="H268" s="158">
        <v>169.87</v>
      </c>
      <c r="I268" s="159"/>
      <c r="L268" s="155"/>
      <c r="M268" s="160"/>
      <c r="T268" s="161"/>
      <c r="AT268" s="156" t="s">
        <v>134</v>
      </c>
      <c r="AU268" s="156" t="s">
        <v>132</v>
      </c>
      <c r="AV268" s="13" t="s">
        <v>132</v>
      </c>
      <c r="AW268" s="13" t="s">
        <v>30</v>
      </c>
      <c r="AX268" s="13" t="s">
        <v>73</v>
      </c>
      <c r="AY268" s="156" t="s">
        <v>125</v>
      </c>
    </row>
    <row r="269" spans="2:65" s="14" customFormat="1" ht="11.25">
      <c r="B269" s="162"/>
      <c r="D269" s="149" t="s">
        <v>134</v>
      </c>
      <c r="E269" s="163" t="s">
        <v>1</v>
      </c>
      <c r="F269" s="164" t="s">
        <v>137</v>
      </c>
      <c r="H269" s="165">
        <v>169.87</v>
      </c>
      <c r="I269" s="166"/>
      <c r="L269" s="162"/>
      <c r="M269" s="167"/>
      <c r="T269" s="168"/>
      <c r="AT269" s="163" t="s">
        <v>134</v>
      </c>
      <c r="AU269" s="163" t="s">
        <v>132</v>
      </c>
      <c r="AV269" s="14" t="s">
        <v>131</v>
      </c>
      <c r="AW269" s="14" t="s">
        <v>30</v>
      </c>
      <c r="AX269" s="14" t="s">
        <v>81</v>
      </c>
      <c r="AY269" s="163" t="s">
        <v>125</v>
      </c>
    </row>
    <row r="270" spans="2:65" s="1" customFormat="1" ht="16.5" customHeight="1">
      <c r="B270" s="133"/>
      <c r="C270" s="169" t="s">
        <v>282</v>
      </c>
      <c r="D270" s="169" t="s">
        <v>172</v>
      </c>
      <c r="E270" s="170" t="s">
        <v>192</v>
      </c>
      <c r="F270" s="171" t="s">
        <v>193</v>
      </c>
      <c r="G270" s="172" t="s">
        <v>130</v>
      </c>
      <c r="H270" s="173">
        <v>25.481999999999999</v>
      </c>
      <c r="I270" s="174"/>
      <c r="J270" s="175">
        <f>ROUND(I270*H270,2)</f>
        <v>0</v>
      </c>
      <c r="K270" s="176"/>
      <c r="L270" s="177"/>
      <c r="M270" s="178" t="s">
        <v>1</v>
      </c>
      <c r="N270" s="179" t="s">
        <v>39</v>
      </c>
      <c r="P270" s="144">
        <f>O270*H270</f>
        <v>0</v>
      </c>
      <c r="Q270" s="144">
        <v>5.5999999999999995E-4</v>
      </c>
      <c r="R270" s="144">
        <f>Q270*H270</f>
        <v>1.4269919999999998E-2</v>
      </c>
      <c r="S270" s="144">
        <v>0</v>
      </c>
      <c r="T270" s="145">
        <f>S270*H270</f>
        <v>0</v>
      </c>
      <c r="AR270" s="146" t="s">
        <v>167</v>
      </c>
      <c r="AT270" s="146" t="s">
        <v>172</v>
      </c>
      <c r="AU270" s="146" t="s">
        <v>132</v>
      </c>
      <c r="AY270" s="17" t="s">
        <v>125</v>
      </c>
      <c r="BE270" s="147">
        <f>IF(N270="základní",J270,0)</f>
        <v>0</v>
      </c>
      <c r="BF270" s="147">
        <f>IF(N270="snížená",J270,0)</f>
        <v>0</v>
      </c>
      <c r="BG270" s="147">
        <f>IF(N270="zákl. přenesená",J270,0)</f>
        <v>0</v>
      </c>
      <c r="BH270" s="147">
        <f>IF(N270="sníž. přenesená",J270,0)</f>
        <v>0</v>
      </c>
      <c r="BI270" s="147">
        <f>IF(N270="nulová",J270,0)</f>
        <v>0</v>
      </c>
      <c r="BJ270" s="17" t="s">
        <v>132</v>
      </c>
      <c r="BK270" s="147">
        <f>ROUND(I270*H270,2)</f>
        <v>0</v>
      </c>
      <c r="BL270" s="17" t="s">
        <v>131</v>
      </c>
      <c r="BM270" s="146" t="s">
        <v>283</v>
      </c>
    </row>
    <row r="271" spans="2:65" s="13" customFormat="1" ht="11.25">
      <c r="B271" s="155"/>
      <c r="D271" s="149" t="s">
        <v>134</v>
      </c>
      <c r="E271" s="156" t="s">
        <v>1</v>
      </c>
      <c r="F271" s="157" t="s">
        <v>284</v>
      </c>
      <c r="H271" s="158">
        <v>25.481999999999999</v>
      </c>
      <c r="I271" s="159"/>
      <c r="L271" s="155"/>
      <c r="M271" s="160"/>
      <c r="T271" s="161"/>
      <c r="AT271" s="156" t="s">
        <v>134</v>
      </c>
      <c r="AU271" s="156" t="s">
        <v>132</v>
      </c>
      <c r="AV271" s="13" t="s">
        <v>132</v>
      </c>
      <c r="AW271" s="13" t="s">
        <v>30</v>
      </c>
      <c r="AX271" s="13" t="s">
        <v>73</v>
      </c>
      <c r="AY271" s="156" t="s">
        <v>125</v>
      </c>
    </row>
    <row r="272" spans="2:65" s="14" customFormat="1" ht="11.25">
      <c r="B272" s="162"/>
      <c r="D272" s="149" t="s">
        <v>134</v>
      </c>
      <c r="E272" s="163" t="s">
        <v>1</v>
      </c>
      <c r="F272" s="164" t="s">
        <v>137</v>
      </c>
      <c r="H272" s="165">
        <v>25.481999999999999</v>
      </c>
      <c r="I272" s="166"/>
      <c r="L272" s="162"/>
      <c r="M272" s="167"/>
      <c r="T272" s="168"/>
      <c r="AT272" s="163" t="s">
        <v>134</v>
      </c>
      <c r="AU272" s="163" t="s">
        <v>132</v>
      </c>
      <c r="AV272" s="14" t="s">
        <v>131</v>
      </c>
      <c r="AW272" s="14" t="s">
        <v>30</v>
      </c>
      <c r="AX272" s="14" t="s">
        <v>81</v>
      </c>
      <c r="AY272" s="163" t="s">
        <v>125</v>
      </c>
    </row>
    <row r="273" spans="2:65" s="1" customFormat="1" ht="37.9" customHeight="1">
      <c r="B273" s="133"/>
      <c r="C273" s="134" t="s">
        <v>285</v>
      </c>
      <c r="D273" s="134" t="s">
        <v>127</v>
      </c>
      <c r="E273" s="135" t="s">
        <v>286</v>
      </c>
      <c r="F273" s="136" t="s">
        <v>287</v>
      </c>
      <c r="G273" s="137" t="s">
        <v>279</v>
      </c>
      <c r="H273" s="138">
        <v>111.07</v>
      </c>
      <c r="I273" s="139"/>
      <c r="J273" s="140">
        <f>ROUND(I273*H273,2)</f>
        <v>0</v>
      </c>
      <c r="K273" s="141"/>
      <c r="L273" s="32"/>
      <c r="M273" s="142" t="s">
        <v>1</v>
      </c>
      <c r="N273" s="143" t="s">
        <v>39</v>
      </c>
      <c r="P273" s="144">
        <f>O273*H273</f>
        <v>0</v>
      </c>
      <c r="Q273" s="144">
        <v>1.7600000000000001E-3</v>
      </c>
      <c r="R273" s="144">
        <f>Q273*H273</f>
        <v>0.1954832</v>
      </c>
      <c r="S273" s="144">
        <v>0</v>
      </c>
      <c r="T273" s="145">
        <f>S273*H273</f>
        <v>0</v>
      </c>
      <c r="AR273" s="146" t="s">
        <v>131</v>
      </c>
      <c r="AT273" s="146" t="s">
        <v>127</v>
      </c>
      <c r="AU273" s="146" t="s">
        <v>132</v>
      </c>
      <c r="AY273" s="17" t="s">
        <v>125</v>
      </c>
      <c r="BE273" s="147">
        <f>IF(N273="základní",J273,0)</f>
        <v>0</v>
      </c>
      <c r="BF273" s="147">
        <f>IF(N273="snížená",J273,0)</f>
        <v>0</v>
      </c>
      <c r="BG273" s="147">
        <f>IF(N273="zákl. přenesená",J273,0)</f>
        <v>0</v>
      </c>
      <c r="BH273" s="147">
        <f>IF(N273="sníž. přenesená",J273,0)</f>
        <v>0</v>
      </c>
      <c r="BI273" s="147">
        <f>IF(N273="nulová",J273,0)</f>
        <v>0</v>
      </c>
      <c r="BJ273" s="17" t="s">
        <v>132</v>
      </c>
      <c r="BK273" s="147">
        <f>ROUND(I273*H273,2)</f>
        <v>0</v>
      </c>
      <c r="BL273" s="17" t="s">
        <v>131</v>
      </c>
      <c r="BM273" s="146" t="s">
        <v>288</v>
      </c>
    </row>
    <row r="274" spans="2:65" s="12" customFormat="1" ht="11.25">
      <c r="B274" s="148"/>
      <c r="D274" s="149" t="s">
        <v>134</v>
      </c>
      <c r="E274" s="150" t="s">
        <v>1</v>
      </c>
      <c r="F274" s="151" t="s">
        <v>135</v>
      </c>
      <c r="H274" s="150" t="s">
        <v>1</v>
      </c>
      <c r="I274" s="152"/>
      <c r="L274" s="148"/>
      <c r="M274" s="153"/>
      <c r="T274" s="154"/>
      <c r="AT274" s="150" t="s">
        <v>134</v>
      </c>
      <c r="AU274" s="150" t="s">
        <v>132</v>
      </c>
      <c r="AV274" s="12" t="s">
        <v>81</v>
      </c>
      <c r="AW274" s="12" t="s">
        <v>30</v>
      </c>
      <c r="AX274" s="12" t="s">
        <v>73</v>
      </c>
      <c r="AY274" s="150" t="s">
        <v>125</v>
      </c>
    </row>
    <row r="275" spans="2:65" s="12" customFormat="1" ht="11.25">
      <c r="B275" s="148"/>
      <c r="D275" s="149" t="s">
        <v>134</v>
      </c>
      <c r="E275" s="150" t="s">
        <v>1</v>
      </c>
      <c r="F275" s="151" t="s">
        <v>212</v>
      </c>
      <c r="H275" s="150" t="s">
        <v>1</v>
      </c>
      <c r="I275" s="152"/>
      <c r="L275" s="148"/>
      <c r="M275" s="153"/>
      <c r="T275" s="154"/>
      <c r="AT275" s="150" t="s">
        <v>134</v>
      </c>
      <c r="AU275" s="150" t="s">
        <v>132</v>
      </c>
      <c r="AV275" s="12" t="s">
        <v>81</v>
      </c>
      <c r="AW275" s="12" t="s">
        <v>30</v>
      </c>
      <c r="AX275" s="12" t="s">
        <v>73</v>
      </c>
      <c r="AY275" s="150" t="s">
        <v>125</v>
      </c>
    </row>
    <row r="276" spans="2:65" s="13" customFormat="1" ht="22.5">
      <c r="B276" s="155"/>
      <c r="D276" s="149" t="s">
        <v>134</v>
      </c>
      <c r="E276" s="156" t="s">
        <v>1</v>
      </c>
      <c r="F276" s="157" t="s">
        <v>289</v>
      </c>
      <c r="H276" s="158">
        <v>111.07</v>
      </c>
      <c r="I276" s="159"/>
      <c r="L276" s="155"/>
      <c r="M276" s="160"/>
      <c r="T276" s="161"/>
      <c r="AT276" s="156" t="s">
        <v>134</v>
      </c>
      <c r="AU276" s="156" t="s">
        <v>132</v>
      </c>
      <c r="AV276" s="13" t="s">
        <v>132</v>
      </c>
      <c r="AW276" s="13" t="s">
        <v>30</v>
      </c>
      <c r="AX276" s="13" t="s">
        <v>73</v>
      </c>
      <c r="AY276" s="156" t="s">
        <v>125</v>
      </c>
    </row>
    <row r="277" spans="2:65" s="14" customFormat="1" ht="11.25">
      <c r="B277" s="162"/>
      <c r="D277" s="149" t="s">
        <v>134</v>
      </c>
      <c r="E277" s="163" t="s">
        <v>1</v>
      </c>
      <c r="F277" s="164" t="s">
        <v>137</v>
      </c>
      <c r="H277" s="165">
        <v>111.07</v>
      </c>
      <c r="I277" s="166"/>
      <c r="L277" s="162"/>
      <c r="M277" s="167"/>
      <c r="T277" s="168"/>
      <c r="AT277" s="163" t="s">
        <v>134</v>
      </c>
      <c r="AU277" s="163" t="s">
        <v>132</v>
      </c>
      <c r="AV277" s="14" t="s">
        <v>131</v>
      </c>
      <c r="AW277" s="14" t="s">
        <v>30</v>
      </c>
      <c r="AX277" s="14" t="s">
        <v>81</v>
      </c>
      <c r="AY277" s="163" t="s">
        <v>125</v>
      </c>
    </row>
    <row r="278" spans="2:65" s="1" customFormat="1" ht="16.5" customHeight="1">
      <c r="B278" s="133"/>
      <c r="C278" s="169" t="s">
        <v>290</v>
      </c>
      <c r="D278" s="169" t="s">
        <v>172</v>
      </c>
      <c r="E278" s="170" t="s">
        <v>291</v>
      </c>
      <c r="F278" s="171" t="s">
        <v>292</v>
      </c>
      <c r="G278" s="172" t="s">
        <v>130</v>
      </c>
      <c r="H278" s="173">
        <v>16.661000000000001</v>
      </c>
      <c r="I278" s="174"/>
      <c r="J278" s="175">
        <f>ROUND(I278*H278,2)</f>
        <v>0</v>
      </c>
      <c r="K278" s="176"/>
      <c r="L278" s="177"/>
      <c r="M278" s="178" t="s">
        <v>1</v>
      </c>
      <c r="N278" s="179" t="s">
        <v>39</v>
      </c>
      <c r="P278" s="144">
        <f>O278*H278</f>
        <v>0</v>
      </c>
      <c r="Q278" s="144">
        <v>6.9999999999999999E-4</v>
      </c>
      <c r="R278" s="144">
        <f>Q278*H278</f>
        <v>1.1662700000000002E-2</v>
      </c>
      <c r="S278" s="144">
        <v>0</v>
      </c>
      <c r="T278" s="145">
        <f>S278*H278</f>
        <v>0</v>
      </c>
      <c r="AR278" s="146" t="s">
        <v>167</v>
      </c>
      <c r="AT278" s="146" t="s">
        <v>172</v>
      </c>
      <c r="AU278" s="146" t="s">
        <v>132</v>
      </c>
      <c r="AY278" s="17" t="s">
        <v>125</v>
      </c>
      <c r="BE278" s="147">
        <f>IF(N278="základní",J278,0)</f>
        <v>0</v>
      </c>
      <c r="BF278" s="147">
        <f>IF(N278="snížená",J278,0)</f>
        <v>0</v>
      </c>
      <c r="BG278" s="147">
        <f>IF(N278="zákl. přenesená",J278,0)</f>
        <v>0</v>
      </c>
      <c r="BH278" s="147">
        <f>IF(N278="sníž. přenesená",J278,0)</f>
        <v>0</v>
      </c>
      <c r="BI278" s="147">
        <f>IF(N278="nulová",J278,0)</f>
        <v>0</v>
      </c>
      <c r="BJ278" s="17" t="s">
        <v>132</v>
      </c>
      <c r="BK278" s="147">
        <f>ROUND(I278*H278,2)</f>
        <v>0</v>
      </c>
      <c r="BL278" s="17" t="s">
        <v>131</v>
      </c>
      <c r="BM278" s="146" t="s">
        <v>293</v>
      </c>
    </row>
    <row r="279" spans="2:65" s="13" customFormat="1" ht="11.25">
      <c r="B279" s="155"/>
      <c r="D279" s="149" t="s">
        <v>134</v>
      </c>
      <c r="E279" s="156" t="s">
        <v>1</v>
      </c>
      <c r="F279" s="157" t="s">
        <v>294</v>
      </c>
      <c r="H279" s="158">
        <v>16.661000000000001</v>
      </c>
      <c r="I279" s="159"/>
      <c r="L279" s="155"/>
      <c r="M279" s="160"/>
      <c r="T279" s="161"/>
      <c r="AT279" s="156" t="s">
        <v>134</v>
      </c>
      <c r="AU279" s="156" t="s">
        <v>132</v>
      </c>
      <c r="AV279" s="13" t="s">
        <v>132</v>
      </c>
      <c r="AW279" s="13" t="s">
        <v>30</v>
      </c>
      <c r="AX279" s="13" t="s">
        <v>73</v>
      </c>
      <c r="AY279" s="156" t="s">
        <v>125</v>
      </c>
    </row>
    <row r="280" spans="2:65" s="14" customFormat="1" ht="11.25">
      <c r="B280" s="162"/>
      <c r="D280" s="149" t="s">
        <v>134</v>
      </c>
      <c r="E280" s="163" t="s">
        <v>1</v>
      </c>
      <c r="F280" s="164" t="s">
        <v>137</v>
      </c>
      <c r="H280" s="165">
        <v>16.661000000000001</v>
      </c>
      <c r="I280" s="166"/>
      <c r="L280" s="162"/>
      <c r="M280" s="167"/>
      <c r="T280" s="168"/>
      <c r="AT280" s="163" t="s">
        <v>134</v>
      </c>
      <c r="AU280" s="163" t="s">
        <v>132</v>
      </c>
      <c r="AV280" s="14" t="s">
        <v>131</v>
      </c>
      <c r="AW280" s="14" t="s">
        <v>30</v>
      </c>
      <c r="AX280" s="14" t="s">
        <v>81</v>
      </c>
      <c r="AY280" s="163" t="s">
        <v>125</v>
      </c>
    </row>
    <row r="281" spans="2:65" s="1" customFormat="1" ht="24.2" customHeight="1">
      <c r="B281" s="133"/>
      <c r="C281" s="134" t="s">
        <v>295</v>
      </c>
      <c r="D281" s="134" t="s">
        <v>127</v>
      </c>
      <c r="E281" s="135" t="s">
        <v>296</v>
      </c>
      <c r="F281" s="136" t="s">
        <v>297</v>
      </c>
      <c r="G281" s="137" t="s">
        <v>130</v>
      </c>
      <c r="H281" s="138">
        <v>439.35399999999998</v>
      </c>
      <c r="I281" s="139"/>
      <c r="J281" s="140">
        <f>ROUND(I281*H281,2)</f>
        <v>0</v>
      </c>
      <c r="K281" s="141"/>
      <c r="L281" s="32"/>
      <c r="M281" s="142" t="s">
        <v>1</v>
      </c>
      <c r="N281" s="143" t="s">
        <v>39</v>
      </c>
      <c r="P281" s="144">
        <f>O281*H281</f>
        <v>0</v>
      </c>
      <c r="Q281" s="144">
        <v>3.63E-3</v>
      </c>
      <c r="R281" s="144">
        <f>Q281*H281</f>
        <v>1.59485502</v>
      </c>
      <c r="S281" s="144">
        <v>0</v>
      </c>
      <c r="T281" s="145">
        <f>S281*H281</f>
        <v>0</v>
      </c>
      <c r="AR281" s="146" t="s">
        <v>131</v>
      </c>
      <c r="AT281" s="146" t="s">
        <v>127</v>
      </c>
      <c r="AU281" s="146" t="s">
        <v>132</v>
      </c>
      <c r="AY281" s="17" t="s">
        <v>125</v>
      </c>
      <c r="BE281" s="147">
        <f>IF(N281="základní",J281,0)</f>
        <v>0</v>
      </c>
      <c r="BF281" s="147">
        <f>IF(N281="snížená",J281,0)</f>
        <v>0</v>
      </c>
      <c r="BG281" s="147">
        <f>IF(N281="zákl. přenesená",J281,0)</f>
        <v>0</v>
      </c>
      <c r="BH281" s="147">
        <f>IF(N281="sníž. přenesená",J281,0)</f>
        <v>0</v>
      </c>
      <c r="BI281" s="147">
        <f>IF(N281="nulová",J281,0)</f>
        <v>0</v>
      </c>
      <c r="BJ281" s="17" t="s">
        <v>132</v>
      </c>
      <c r="BK281" s="147">
        <f>ROUND(I281*H281,2)</f>
        <v>0</v>
      </c>
      <c r="BL281" s="17" t="s">
        <v>131</v>
      </c>
      <c r="BM281" s="146" t="s">
        <v>298</v>
      </c>
    </row>
    <row r="282" spans="2:65" s="12" customFormat="1" ht="11.25">
      <c r="B282" s="148"/>
      <c r="D282" s="149" t="s">
        <v>134</v>
      </c>
      <c r="E282" s="150" t="s">
        <v>1</v>
      </c>
      <c r="F282" s="151" t="s">
        <v>135</v>
      </c>
      <c r="H282" s="150" t="s">
        <v>1</v>
      </c>
      <c r="I282" s="152"/>
      <c r="L282" s="148"/>
      <c r="M282" s="153"/>
      <c r="T282" s="154"/>
      <c r="AT282" s="150" t="s">
        <v>134</v>
      </c>
      <c r="AU282" s="150" t="s">
        <v>132</v>
      </c>
      <c r="AV282" s="12" t="s">
        <v>81</v>
      </c>
      <c r="AW282" s="12" t="s">
        <v>30</v>
      </c>
      <c r="AX282" s="12" t="s">
        <v>73</v>
      </c>
      <c r="AY282" s="150" t="s">
        <v>125</v>
      </c>
    </row>
    <row r="283" spans="2:65" s="13" customFormat="1" ht="11.25">
      <c r="B283" s="155"/>
      <c r="D283" s="149" t="s">
        <v>134</v>
      </c>
      <c r="E283" s="156" t="s">
        <v>1</v>
      </c>
      <c r="F283" s="157" t="s">
        <v>204</v>
      </c>
      <c r="H283" s="158">
        <v>331.875</v>
      </c>
      <c r="I283" s="159"/>
      <c r="L283" s="155"/>
      <c r="M283" s="160"/>
      <c r="T283" s="161"/>
      <c r="AT283" s="156" t="s">
        <v>134</v>
      </c>
      <c r="AU283" s="156" t="s">
        <v>132</v>
      </c>
      <c r="AV283" s="13" t="s">
        <v>132</v>
      </c>
      <c r="AW283" s="13" t="s">
        <v>30</v>
      </c>
      <c r="AX283" s="13" t="s">
        <v>73</v>
      </c>
      <c r="AY283" s="156" t="s">
        <v>125</v>
      </c>
    </row>
    <row r="284" spans="2:65" s="13" customFormat="1" ht="11.25">
      <c r="B284" s="155"/>
      <c r="D284" s="149" t="s">
        <v>134</v>
      </c>
      <c r="E284" s="156" t="s">
        <v>1</v>
      </c>
      <c r="F284" s="157" t="s">
        <v>205</v>
      </c>
      <c r="H284" s="158">
        <v>54.75</v>
      </c>
      <c r="I284" s="159"/>
      <c r="L284" s="155"/>
      <c r="M284" s="160"/>
      <c r="T284" s="161"/>
      <c r="AT284" s="156" t="s">
        <v>134</v>
      </c>
      <c r="AU284" s="156" t="s">
        <v>132</v>
      </c>
      <c r="AV284" s="13" t="s">
        <v>132</v>
      </c>
      <c r="AW284" s="13" t="s">
        <v>30</v>
      </c>
      <c r="AX284" s="13" t="s">
        <v>73</v>
      </c>
      <c r="AY284" s="156" t="s">
        <v>125</v>
      </c>
    </row>
    <row r="285" spans="2:65" s="13" customFormat="1" ht="11.25">
      <c r="B285" s="155"/>
      <c r="D285" s="149" t="s">
        <v>134</v>
      </c>
      <c r="E285" s="156" t="s">
        <v>1</v>
      </c>
      <c r="F285" s="157" t="s">
        <v>206</v>
      </c>
      <c r="H285" s="158">
        <v>2.92</v>
      </c>
      <c r="I285" s="159"/>
      <c r="L285" s="155"/>
      <c r="M285" s="160"/>
      <c r="T285" s="161"/>
      <c r="AT285" s="156" t="s">
        <v>134</v>
      </c>
      <c r="AU285" s="156" t="s">
        <v>132</v>
      </c>
      <c r="AV285" s="13" t="s">
        <v>132</v>
      </c>
      <c r="AW285" s="13" t="s">
        <v>30</v>
      </c>
      <c r="AX285" s="13" t="s">
        <v>73</v>
      </c>
      <c r="AY285" s="156" t="s">
        <v>125</v>
      </c>
    </row>
    <row r="286" spans="2:65" s="13" customFormat="1" ht="11.25">
      <c r="B286" s="155"/>
      <c r="D286" s="149" t="s">
        <v>134</v>
      </c>
      <c r="E286" s="156" t="s">
        <v>1</v>
      </c>
      <c r="F286" s="157" t="s">
        <v>207</v>
      </c>
      <c r="H286" s="158">
        <v>14.438000000000001</v>
      </c>
      <c r="I286" s="159"/>
      <c r="L286" s="155"/>
      <c r="M286" s="160"/>
      <c r="T286" s="161"/>
      <c r="AT286" s="156" t="s">
        <v>134</v>
      </c>
      <c r="AU286" s="156" t="s">
        <v>132</v>
      </c>
      <c r="AV286" s="13" t="s">
        <v>132</v>
      </c>
      <c r="AW286" s="13" t="s">
        <v>30</v>
      </c>
      <c r="AX286" s="13" t="s">
        <v>73</v>
      </c>
      <c r="AY286" s="156" t="s">
        <v>125</v>
      </c>
    </row>
    <row r="287" spans="2:65" s="13" customFormat="1" ht="11.25">
      <c r="B287" s="155"/>
      <c r="D287" s="149" t="s">
        <v>134</v>
      </c>
      <c r="E287" s="156" t="s">
        <v>1</v>
      </c>
      <c r="F287" s="157" t="s">
        <v>208</v>
      </c>
      <c r="H287" s="158">
        <v>6.69</v>
      </c>
      <c r="I287" s="159"/>
      <c r="L287" s="155"/>
      <c r="M287" s="160"/>
      <c r="T287" s="161"/>
      <c r="AT287" s="156" t="s">
        <v>134</v>
      </c>
      <c r="AU287" s="156" t="s">
        <v>132</v>
      </c>
      <c r="AV287" s="13" t="s">
        <v>132</v>
      </c>
      <c r="AW287" s="13" t="s">
        <v>30</v>
      </c>
      <c r="AX287" s="13" t="s">
        <v>73</v>
      </c>
      <c r="AY287" s="156" t="s">
        <v>125</v>
      </c>
    </row>
    <row r="288" spans="2:65" s="13" customFormat="1" ht="11.25">
      <c r="B288" s="155"/>
      <c r="D288" s="149" t="s">
        <v>134</v>
      </c>
      <c r="E288" s="156" t="s">
        <v>1</v>
      </c>
      <c r="F288" s="157" t="s">
        <v>209</v>
      </c>
      <c r="H288" s="158">
        <v>3.2</v>
      </c>
      <c r="I288" s="159"/>
      <c r="L288" s="155"/>
      <c r="M288" s="160"/>
      <c r="T288" s="161"/>
      <c r="AT288" s="156" t="s">
        <v>134</v>
      </c>
      <c r="AU288" s="156" t="s">
        <v>132</v>
      </c>
      <c r="AV288" s="13" t="s">
        <v>132</v>
      </c>
      <c r="AW288" s="13" t="s">
        <v>30</v>
      </c>
      <c r="AX288" s="13" t="s">
        <v>73</v>
      </c>
      <c r="AY288" s="156" t="s">
        <v>125</v>
      </c>
    </row>
    <row r="289" spans="2:65" s="12" customFormat="1" ht="11.25">
      <c r="B289" s="148"/>
      <c r="D289" s="149" t="s">
        <v>134</v>
      </c>
      <c r="E289" s="150" t="s">
        <v>1</v>
      </c>
      <c r="F289" s="151" t="s">
        <v>210</v>
      </c>
      <c r="H289" s="150" t="s">
        <v>1</v>
      </c>
      <c r="I289" s="152"/>
      <c r="L289" s="148"/>
      <c r="M289" s="153"/>
      <c r="T289" s="154"/>
      <c r="AT289" s="150" t="s">
        <v>134</v>
      </c>
      <c r="AU289" s="150" t="s">
        <v>132</v>
      </c>
      <c r="AV289" s="12" t="s">
        <v>81</v>
      </c>
      <c r="AW289" s="12" t="s">
        <v>30</v>
      </c>
      <c r="AX289" s="12" t="s">
        <v>73</v>
      </c>
      <c r="AY289" s="150" t="s">
        <v>125</v>
      </c>
    </row>
    <row r="290" spans="2:65" s="13" customFormat="1" ht="22.5">
      <c r="B290" s="155"/>
      <c r="D290" s="149" t="s">
        <v>134</v>
      </c>
      <c r="E290" s="156" t="s">
        <v>1</v>
      </c>
      <c r="F290" s="157" t="s">
        <v>211</v>
      </c>
      <c r="H290" s="158">
        <v>25.481000000000002</v>
      </c>
      <c r="I290" s="159"/>
      <c r="L290" s="155"/>
      <c r="M290" s="160"/>
      <c r="T290" s="161"/>
      <c r="AT290" s="156" t="s">
        <v>134</v>
      </c>
      <c r="AU290" s="156" t="s">
        <v>132</v>
      </c>
      <c r="AV290" s="13" t="s">
        <v>132</v>
      </c>
      <c r="AW290" s="13" t="s">
        <v>30</v>
      </c>
      <c r="AX290" s="13" t="s">
        <v>73</v>
      </c>
      <c r="AY290" s="156" t="s">
        <v>125</v>
      </c>
    </row>
    <row r="291" spans="2:65" s="14" customFormat="1" ht="11.25">
      <c r="B291" s="162"/>
      <c r="D291" s="149" t="s">
        <v>134</v>
      </c>
      <c r="E291" s="163" t="s">
        <v>1</v>
      </c>
      <c r="F291" s="164" t="s">
        <v>137</v>
      </c>
      <c r="H291" s="165">
        <v>439.35399999999998</v>
      </c>
      <c r="I291" s="166"/>
      <c r="L291" s="162"/>
      <c r="M291" s="167"/>
      <c r="T291" s="168"/>
      <c r="AT291" s="163" t="s">
        <v>134</v>
      </c>
      <c r="AU291" s="163" t="s">
        <v>132</v>
      </c>
      <c r="AV291" s="14" t="s">
        <v>131</v>
      </c>
      <c r="AW291" s="14" t="s">
        <v>30</v>
      </c>
      <c r="AX291" s="14" t="s">
        <v>81</v>
      </c>
      <c r="AY291" s="163" t="s">
        <v>125</v>
      </c>
    </row>
    <row r="292" spans="2:65" s="11" customFormat="1" ht="22.9" customHeight="1">
      <c r="B292" s="121"/>
      <c r="D292" s="122" t="s">
        <v>72</v>
      </c>
      <c r="E292" s="131" t="s">
        <v>171</v>
      </c>
      <c r="F292" s="131" t="s">
        <v>299</v>
      </c>
      <c r="I292" s="124"/>
      <c r="J292" s="132">
        <f>BK292</f>
        <v>0</v>
      </c>
      <c r="L292" s="121"/>
      <c r="M292" s="126"/>
      <c r="P292" s="127">
        <f>SUM(P293:P350)</f>
        <v>0</v>
      </c>
      <c r="R292" s="127">
        <f>SUM(R293:R350)</f>
        <v>13.953061179999997</v>
      </c>
      <c r="T292" s="128">
        <f>SUM(T293:T350)</f>
        <v>3.4240500000000003</v>
      </c>
      <c r="AR292" s="122" t="s">
        <v>81</v>
      </c>
      <c r="AT292" s="129" t="s">
        <v>72</v>
      </c>
      <c r="AU292" s="129" t="s">
        <v>81</v>
      </c>
      <c r="AY292" s="122" t="s">
        <v>125</v>
      </c>
      <c r="BK292" s="130">
        <f>SUM(BK293:BK350)</f>
        <v>0</v>
      </c>
    </row>
    <row r="293" spans="2:65" s="1" customFormat="1" ht="33" customHeight="1">
      <c r="B293" s="133"/>
      <c r="C293" s="134" t="s">
        <v>300</v>
      </c>
      <c r="D293" s="134" t="s">
        <v>127</v>
      </c>
      <c r="E293" s="135" t="s">
        <v>301</v>
      </c>
      <c r="F293" s="136" t="s">
        <v>302</v>
      </c>
      <c r="G293" s="137" t="s">
        <v>279</v>
      </c>
      <c r="H293" s="138">
        <v>60.9</v>
      </c>
      <c r="I293" s="139"/>
      <c r="J293" s="140">
        <f>ROUND(I293*H293,2)</f>
        <v>0</v>
      </c>
      <c r="K293" s="141"/>
      <c r="L293" s="32"/>
      <c r="M293" s="142" t="s">
        <v>1</v>
      </c>
      <c r="N293" s="143" t="s">
        <v>39</v>
      </c>
      <c r="P293" s="144">
        <f>O293*H293</f>
        <v>0</v>
      </c>
      <c r="Q293" s="144">
        <v>0.14041999999999999</v>
      </c>
      <c r="R293" s="144">
        <f>Q293*H293</f>
        <v>8.5515779999999992</v>
      </c>
      <c r="S293" s="144">
        <v>0</v>
      </c>
      <c r="T293" s="145">
        <f>S293*H293</f>
        <v>0</v>
      </c>
      <c r="AR293" s="146" t="s">
        <v>131</v>
      </c>
      <c r="AT293" s="146" t="s">
        <v>127</v>
      </c>
      <c r="AU293" s="146" t="s">
        <v>132</v>
      </c>
      <c r="AY293" s="17" t="s">
        <v>125</v>
      </c>
      <c r="BE293" s="147">
        <f>IF(N293="základní",J293,0)</f>
        <v>0</v>
      </c>
      <c r="BF293" s="147">
        <f>IF(N293="snížená",J293,0)</f>
        <v>0</v>
      </c>
      <c r="BG293" s="147">
        <f>IF(N293="zákl. přenesená",J293,0)</f>
        <v>0</v>
      </c>
      <c r="BH293" s="147">
        <f>IF(N293="sníž. přenesená",J293,0)</f>
        <v>0</v>
      </c>
      <c r="BI293" s="147">
        <f>IF(N293="nulová",J293,0)</f>
        <v>0</v>
      </c>
      <c r="BJ293" s="17" t="s">
        <v>132</v>
      </c>
      <c r="BK293" s="147">
        <f>ROUND(I293*H293,2)</f>
        <v>0</v>
      </c>
      <c r="BL293" s="17" t="s">
        <v>131</v>
      </c>
      <c r="BM293" s="146" t="s">
        <v>303</v>
      </c>
    </row>
    <row r="294" spans="2:65" s="13" customFormat="1" ht="11.25">
      <c r="B294" s="155"/>
      <c r="D294" s="149" t="s">
        <v>134</v>
      </c>
      <c r="E294" s="156" t="s">
        <v>1</v>
      </c>
      <c r="F294" s="157" t="s">
        <v>304</v>
      </c>
      <c r="H294" s="158">
        <v>60.9</v>
      </c>
      <c r="I294" s="159"/>
      <c r="L294" s="155"/>
      <c r="M294" s="160"/>
      <c r="T294" s="161"/>
      <c r="AT294" s="156" t="s">
        <v>134</v>
      </c>
      <c r="AU294" s="156" t="s">
        <v>132</v>
      </c>
      <c r="AV294" s="13" t="s">
        <v>132</v>
      </c>
      <c r="AW294" s="13" t="s">
        <v>30</v>
      </c>
      <c r="AX294" s="13" t="s">
        <v>73</v>
      </c>
      <c r="AY294" s="156" t="s">
        <v>125</v>
      </c>
    </row>
    <row r="295" spans="2:65" s="14" customFormat="1" ht="11.25">
      <c r="B295" s="162"/>
      <c r="D295" s="149" t="s">
        <v>134</v>
      </c>
      <c r="E295" s="163" t="s">
        <v>1</v>
      </c>
      <c r="F295" s="164" t="s">
        <v>137</v>
      </c>
      <c r="H295" s="165">
        <v>60.9</v>
      </c>
      <c r="I295" s="166"/>
      <c r="L295" s="162"/>
      <c r="M295" s="167"/>
      <c r="T295" s="168"/>
      <c r="AT295" s="163" t="s">
        <v>134</v>
      </c>
      <c r="AU295" s="163" t="s">
        <v>132</v>
      </c>
      <c r="AV295" s="14" t="s">
        <v>131</v>
      </c>
      <c r="AW295" s="14" t="s">
        <v>30</v>
      </c>
      <c r="AX295" s="14" t="s">
        <v>81</v>
      </c>
      <c r="AY295" s="163" t="s">
        <v>125</v>
      </c>
    </row>
    <row r="296" spans="2:65" s="1" customFormat="1" ht="16.5" customHeight="1">
      <c r="B296" s="133"/>
      <c r="C296" s="169" t="s">
        <v>305</v>
      </c>
      <c r="D296" s="169" t="s">
        <v>172</v>
      </c>
      <c r="E296" s="170" t="s">
        <v>306</v>
      </c>
      <c r="F296" s="171" t="s">
        <v>307</v>
      </c>
      <c r="G296" s="172" t="s">
        <v>279</v>
      </c>
      <c r="H296" s="173">
        <v>60.9</v>
      </c>
      <c r="I296" s="174"/>
      <c r="J296" s="175">
        <f>ROUND(I296*H296,2)</f>
        <v>0</v>
      </c>
      <c r="K296" s="176"/>
      <c r="L296" s="177"/>
      <c r="M296" s="178" t="s">
        <v>1</v>
      </c>
      <c r="N296" s="179" t="s">
        <v>39</v>
      </c>
      <c r="P296" s="144">
        <f>O296*H296</f>
        <v>0</v>
      </c>
      <c r="Q296" s="144">
        <v>2.1000000000000001E-2</v>
      </c>
      <c r="R296" s="144">
        <f>Q296*H296</f>
        <v>1.2789000000000001</v>
      </c>
      <c r="S296" s="144">
        <v>0</v>
      </c>
      <c r="T296" s="145">
        <f>S296*H296</f>
        <v>0</v>
      </c>
      <c r="AR296" s="146" t="s">
        <v>167</v>
      </c>
      <c r="AT296" s="146" t="s">
        <v>172</v>
      </c>
      <c r="AU296" s="146" t="s">
        <v>132</v>
      </c>
      <c r="AY296" s="17" t="s">
        <v>125</v>
      </c>
      <c r="BE296" s="147">
        <f>IF(N296="základní",J296,0)</f>
        <v>0</v>
      </c>
      <c r="BF296" s="147">
        <f>IF(N296="snížená",J296,0)</f>
        <v>0</v>
      </c>
      <c r="BG296" s="147">
        <f>IF(N296="zákl. přenesená",J296,0)</f>
        <v>0</v>
      </c>
      <c r="BH296" s="147">
        <f>IF(N296="sníž. přenesená",J296,0)</f>
        <v>0</v>
      </c>
      <c r="BI296" s="147">
        <f>IF(N296="nulová",J296,0)</f>
        <v>0</v>
      </c>
      <c r="BJ296" s="17" t="s">
        <v>132</v>
      </c>
      <c r="BK296" s="147">
        <f>ROUND(I296*H296,2)</f>
        <v>0</v>
      </c>
      <c r="BL296" s="17" t="s">
        <v>131</v>
      </c>
      <c r="BM296" s="146" t="s">
        <v>308</v>
      </c>
    </row>
    <row r="297" spans="2:65" s="1" customFormat="1" ht="24.2" customHeight="1">
      <c r="B297" s="133"/>
      <c r="C297" s="134" t="s">
        <v>309</v>
      </c>
      <c r="D297" s="134" t="s">
        <v>127</v>
      </c>
      <c r="E297" s="135" t="s">
        <v>310</v>
      </c>
      <c r="F297" s="136" t="s">
        <v>311</v>
      </c>
      <c r="G297" s="137" t="s">
        <v>144</v>
      </c>
      <c r="H297" s="138">
        <v>1.827</v>
      </c>
      <c r="I297" s="139"/>
      <c r="J297" s="140">
        <f>ROUND(I297*H297,2)</f>
        <v>0</v>
      </c>
      <c r="K297" s="141"/>
      <c r="L297" s="32"/>
      <c r="M297" s="142" t="s">
        <v>1</v>
      </c>
      <c r="N297" s="143" t="s">
        <v>39</v>
      </c>
      <c r="P297" s="144">
        <f>O297*H297</f>
        <v>0</v>
      </c>
      <c r="Q297" s="144">
        <v>2.2563399999999998</v>
      </c>
      <c r="R297" s="144">
        <f>Q297*H297</f>
        <v>4.1223331799999992</v>
      </c>
      <c r="S297" s="144">
        <v>0</v>
      </c>
      <c r="T297" s="145">
        <f>S297*H297</f>
        <v>0</v>
      </c>
      <c r="AR297" s="146" t="s">
        <v>131</v>
      </c>
      <c r="AT297" s="146" t="s">
        <v>127</v>
      </c>
      <c r="AU297" s="146" t="s">
        <v>132</v>
      </c>
      <c r="AY297" s="17" t="s">
        <v>125</v>
      </c>
      <c r="BE297" s="147">
        <f>IF(N297="základní",J297,0)</f>
        <v>0</v>
      </c>
      <c r="BF297" s="147">
        <f>IF(N297="snížená",J297,0)</f>
        <v>0</v>
      </c>
      <c r="BG297" s="147">
        <f>IF(N297="zákl. přenesená",J297,0)</f>
        <v>0</v>
      </c>
      <c r="BH297" s="147">
        <f>IF(N297="sníž. přenesená",J297,0)</f>
        <v>0</v>
      </c>
      <c r="BI297" s="147">
        <f>IF(N297="nulová",J297,0)</f>
        <v>0</v>
      </c>
      <c r="BJ297" s="17" t="s">
        <v>132</v>
      </c>
      <c r="BK297" s="147">
        <f>ROUND(I297*H297,2)</f>
        <v>0</v>
      </c>
      <c r="BL297" s="17" t="s">
        <v>131</v>
      </c>
      <c r="BM297" s="146" t="s">
        <v>312</v>
      </c>
    </row>
    <row r="298" spans="2:65" s="13" customFormat="1" ht="11.25">
      <c r="B298" s="155"/>
      <c r="D298" s="149" t="s">
        <v>134</v>
      </c>
      <c r="E298" s="156" t="s">
        <v>1</v>
      </c>
      <c r="F298" s="157" t="s">
        <v>313</v>
      </c>
      <c r="H298" s="158">
        <v>1.827</v>
      </c>
      <c r="I298" s="159"/>
      <c r="L298" s="155"/>
      <c r="M298" s="160"/>
      <c r="T298" s="161"/>
      <c r="AT298" s="156" t="s">
        <v>134</v>
      </c>
      <c r="AU298" s="156" t="s">
        <v>132</v>
      </c>
      <c r="AV298" s="13" t="s">
        <v>132</v>
      </c>
      <c r="AW298" s="13" t="s">
        <v>30</v>
      </c>
      <c r="AX298" s="13" t="s">
        <v>73</v>
      </c>
      <c r="AY298" s="156" t="s">
        <v>125</v>
      </c>
    </row>
    <row r="299" spans="2:65" s="14" customFormat="1" ht="11.25">
      <c r="B299" s="162"/>
      <c r="D299" s="149" t="s">
        <v>134</v>
      </c>
      <c r="E299" s="163" t="s">
        <v>1</v>
      </c>
      <c r="F299" s="164" t="s">
        <v>137</v>
      </c>
      <c r="H299" s="165">
        <v>1.827</v>
      </c>
      <c r="I299" s="166"/>
      <c r="L299" s="162"/>
      <c r="M299" s="167"/>
      <c r="T299" s="168"/>
      <c r="AT299" s="163" t="s">
        <v>134</v>
      </c>
      <c r="AU299" s="163" t="s">
        <v>132</v>
      </c>
      <c r="AV299" s="14" t="s">
        <v>131</v>
      </c>
      <c r="AW299" s="14" t="s">
        <v>30</v>
      </c>
      <c r="AX299" s="14" t="s">
        <v>81</v>
      </c>
      <c r="AY299" s="163" t="s">
        <v>125</v>
      </c>
    </row>
    <row r="300" spans="2:65" s="1" customFormat="1" ht="37.9" customHeight="1">
      <c r="B300" s="133"/>
      <c r="C300" s="134" t="s">
        <v>314</v>
      </c>
      <c r="D300" s="134" t="s">
        <v>127</v>
      </c>
      <c r="E300" s="135" t="s">
        <v>315</v>
      </c>
      <c r="F300" s="136" t="s">
        <v>316</v>
      </c>
      <c r="G300" s="137" t="s">
        <v>130</v>
      </c>
      <c r="H300" s="138">
        <v>526.27499999999998</v>
      </c>
      <c r="I300" s="139"/>
      <c r="J300" s="140">
        <f>ROUND(I300*H300,2)</f>
        <v>0</v>
      </c>
      <c r="K300" s="141"/>
      <c r="L300" s="32"/>
      <c r="M300" s="142" t="s">
        <v>1</v>
      </c>
      <c r="N300" s="143" t="s">
        <v>39</v>
      </c>
      <c r="P300" s="144">
        <f>O300*H300</f>
        <v>0</v>
      </c>
      <c r="Q300" s="144">
        <v>0</v>
      </c>
      <c r="R300" s="144">
        <f>Q300*H300</f>
        <v>0</v>
      </c>
      <c r="S300" s="144">
        <v>0</v>
      </c>
      <c r="T300" s="145">
        <f>S300*H300</f>
        <v>0</v>
      </c>
      <c r="AR300" s="146" t="s">
        <v>131</v>
      </c>
      <c r="AT300" s="146" t="s">
        <v>127</v>
      </c>
      <c r="AU300" s="146" t="s">
        <v>132</v>
      </c>
      <c r="AY300" s="17" t="s">
        <v>125</v>
      </c>
      <c r="BE300" s="147">
        <f>IF(N300="základní",J300,0)</f>
        <v>0</v>
      </c>
      <c r="BF300" s="147">
        <f>IF(N300="snížená",J300,0)</f>
        <v>0</v>
      </c>
      <c r="BG300" s="147">
        <f>IF(N300="zákl. přenesená",J300,0)</f>
        <v>0</v>
      </c>
      <c r="BH300" s="147">
        <f>IF(N300="sníž. přenesená",J300,0)</f>
        <v>0</v>
      </c>
      <c r="BI300" s="147">
        <f>IF(N300="nulová",J300,0)</f>
        <v>0</v>
      </c>
      <c r="BJ300" s="17" t="s">
        <v>132</v>
      </c>
      <c r="BK300" s="147">
        <f>ROUND(I300*H300,2)</f>
        <v>0</v>
      </c>
      <c r="BL300" s="17" t="s">
        <v>131</v>
      </c>
      <c r="BM300" s="146" t="s">
        <v>317</v>
      </c>
    </row>
    <row r="301" spans="2:65" s="13" customFormat="1" ht="11.25">
      <c r="B301" s="155"/>
      <c r="D301" s="149" t="s">
        <v>134</v>
      </c>
      <c r="E301" s="156" t="s">
        <v>1</v>
      </c>
      <c r="F301" s="157" t="s">
        <v>318</v>
      </c>
      <c r="H301" s="158">
        <v>526.27499999999998</v>
      </c>
      <c r="I301" s="159"/>
      <c r="L301" s="155"/>
      <c r="M301" s="160"/>
      <c r="T301" s="161"/>
      <c r="AT301" s="156" t="s">
        <v>134</v>
      </c>
      <c r="AU301" s="156" t="s">
        <v>132</v>
      </c>
      <c r="AV301" s="13" t="s">
        <v>132</v>
      </c>
      <c r="AW301" s="13" t="s">
        <v>30</v>
      </c>
      <c r="AX301" s="13" t="s">
        <v>73</v>
      </c>
      <c r="AY301" s="156" t="s">
        <v>125</v>
      </c>
    </row>
    <row r="302" spans="2:65" s="14" customFormat="1" ht="11.25">
      <c r="B302" s="162"/>
      <c r="D302" s="149" t="s">
        <v>134</v>
      </c>
      <c r="E302" s="163" t="s">
        <v>1</v>
      </c>
      <c r="F302" s="164" t="s">
        <v>137</v>
      </c>
      <c r="H302" s="165">
        <v>526.27499999999998</v>
      </c>
      <c r="I302" s="166"/>
      <c r="L302" s="162"/>
      <c r="M302" s="167"/>
      <c r="T302" s="168"/>
      <c r="AT302" s="163" t="s">
        <v>134</v>
      </c>
      <c r="AU302" s="163" t="s">
        <v>132</v>
      </c>
      <c r="AV302" s="14" t="s">
        <v>131</v>
      </c>
      <c r="AW302" s="14" t="s">
        <v>30</v>
      </c>
      <c r="AX302" s="14" t="s">
        <v>81</v>
      </c>
      <c r="AY302" s="163" t="s">
        <v>125</v>
      </c>
    </row>
    <row r="303" spans="2:65" s="1" customFormat="1" ht="37.9" customHeight="1">
      <c r="B303" s="133"/>
      <c r="C303" s="134" t="s">
        <v>319</v>
      </c>
      <c r="D303" s="134" t="s">
        <v>127</v>
      </c>
      <c r="E303" s="135" t="s">
        <v>320</v>
      </c>
      <c r="F303" s="136" t="s">
        <v>321</v>
      </c>
      <c r="G303" s="137" t="s">
        <v>130</v>
      </c>
      <c r="H303" s="138">
        <v>47364.75</v>
      </c>
      <c r="I303" s="139"/>
      <c r="J303" s="140">
        <f>ROUND(I303*H303,2)</f>
        <v>0</v>
      </c>
      <c r="K303" s="141"/>
      <c r="L303" s="32"/>
      <c r="M303" s="142" t="s">
        <v>1</v>
      </c>
      <c r="N303" s="143" t="s">
        <v>39</v>
      </c>
      <c r="P303" s="144">
        <f>O303*H303</f>
        <v>0</v>
      </c>
      <c r="Q303" s="144">
        <v>0</v>
      </c>
      <c r="R303" s="144">
        <f>Q303*H303</f>
        <v>0</v>
      </c>
      <c r="S303" s="144">
        <v>0</v>
      </c>
      <c r="T303" s="145">
        <f>S303*H303</f>
        <v>0</v>
      </c>
      <c r="AR303" s="146" t="s">
        <v>131</v>
      </c>
      <c r="AT303" s="146" t="s">
        <v>127</v>
      </c>
      <c r="AU303" s="146" t="s">
        <v>132</v>
      </c>
      <c r="AY303" s="17" t="s">
        <v>125</v>
      </c>
      <c r="BE303" s="147">
        <f>IF(N303="základní",J303,0)</f>
        <v>0</v>
      </c>
      <c r="BF303" s="147">
        <f>IF(N303="snížená",J303,0)</f>
        <v>0</v>
      </c>
      <c r="BG303" s="147">
        <f>IF(N303="zákl. přenesená",J303,0)</f>
        <v>0</v>
      </c>
      <c r="BH303" s="147">
        <f>IF(N303="sníž. přenesená",J303,0)</f>
        <v>0</v>
      </c>
      <c r="BI303" s="147">
        <f>IF(N303="nulová",J303,0)</f>
        <v>0</v>
      </c>
      <c r="BJ303" s="17" t="s">
        <v>132</v>
      </c>
      <c r="BK303" s="147">
        <f>ROUND(I303*H303,2)</f>
        <v>0</v>
      </c>
      <c r="BL303" s="17" t="s">
        <v>131</v>
      </c>
      <c r="BM303" s="146" t="s">
        <v>322</v>
      </c>
    </row>
    <row r="304" spans="2:65" s="13" customFormat="1" ht="11.25">
      <c r="B304" s="155"/>
      <c r="D304" s="149" t="s">
        <v>134</v>
      </c>
      <c r="F304" s="157" t="s">
        <v>323</v>
      </c>
      <c r="H304" s="158">
        <v>47364.75</v>
      </c>
      <c r="I304" s="159"/>
      <c r="L304" s="155"/>
      <c r="M304" s="160"/>
      <c r="T304" s="161"/>
      <c r="AT304" s="156" t="s">
        <v>134</v>
      </c>
      <c r="AU304" s="156" t="s">
        <v>132</v>
      </c>
      <c r="AV304" s="13" t="s">
        <v>132</v>
      </c>
      <c r="AW304" s="13" t="s">
        <v>3</v>
      </c>
      <c r="AX304" s="13" t="s">
        <v>81</v>
      </c>
      <c r="AY304" s="156" t="s">
        <v>125</v>
      </c>
    </row>
    <row r="305" spans="2:65" s="1" customFormat="1" ht="44.25" customHeight="1">
      <c r="B305" s="133"/>
      <c r="C305" s="134" t="s">
        <v>324</v>
      </c>
      <c r="D305" s="134" t="s">
        <v>127</v>
      </c>
      <c r="E305" s="135" t="s">
        <v>325</v>
      </c>
      <c r="F305" s="136" t="s">
        <v>326</v>
      </c>
      <c r="G305" s="137" t="s">
        <v>327</v>
      </c>
      <c r="H305" s="138">
        <v>1</v>
      </c>
      <c r="I305" s="139"/>
      <c r="J305" s="140">
        <f>ROUND(I305*H305,2)</f>
        <v>0</v>
      </c>
      <c r="K305" s="141"/>
      <c r="L305" s="32"/>
      <c r="M305" s="142" t="s">
        <v>1</v>
      </c>
      <c r="N305" s="143" t="s">
        <v>39</v>
      </c>
      <c r="P305" s="144">
        <f>O305*H305</f>
        <v>0</v>
      </c>
      <c r="Q305" s="144">
        <v>0</v>
      </c>
      <c r="R305" s="144">
        <f>Q305*H305</f>
        <v>0</v>
      </c>
      <c r="S305" s="144">
        <v>0</v>
      </c>
      <c r="T305" s="145">
        <f>S305*H305</f>
        <v>0</v>
      </c>
      <c r="AR305" s="146" t="s">
        <v>131</v>
      </c>
      <c r="AT305" s="146" t="s">
        <v>127</v>
      </c>
      <c r="AU305" s="146" t="s">
        <v>132</v>
      </c>
      <c r="AY305" s="17" t="s">
        <v>125</v>
      </c>
      <c r="BE305" s="147">
        <f>IF(N305="základní",J305,0)</f>
        <v>0</v>
      </c>
      <c r="BF305" s="147">
        <f>IF(N305="snížená",J305,0)</f>
        <v>0</v>
      </c>
      <c r="BG305" s="147">
        <f>IF(N305="zákl. přenesená",J305,0)</f>
        <v>0</v>
      </c>
      <c r="BH305" s="147">
        <f>IF(N305="sníž. přenesená",J305,0)</f>
        <v>0</v>
      </c>
      <c r="BI305" s="147">
        <f>IF(N305="nulová",J305,0)</f>
        <v>0</v>
      </c>
      <c r="BJ305" s="17" t="s">
        <v>132</v>
      </c>
      <c r="BK305" s="147">
        <f>ROUND(I305*H305,2)</f>
        <v>0</v>
      </c>
      <c r="BL305" s="17" t="s">
        <v>131</v>
      </c>
      <c r="BM305" s="146" t="s">
        <v>328</v>
      </c>
    </row>
    <row r="306" spans="2:65" s="1" customFormat="1" ht="37.9" customHeight="1">
      <c r="B306" s="133"/>
      <c r="C306" s="134" t="s">
        <v>329</v>
      </c>
      <c r="D306" s="134" t="s">
        <v>127</v>
      </c>
      <c r="E306" s="135" t="s">
        <v>330</v>
      </c>
      <c r="F306" s="136" t="s">
        <v>331</v>
      </c>
      <c r="G306" s="137" t="s">
        <v>130</v>
      </c>
      <c r="H306" s="138">
        <v>526.27499999999998</v>
      </c>
      <c r="I306" s="139"/>
      <c r="J306" s="140">
        <f>ROUND(I306*H306,2)</f>
        <v>0</v>
      </c>
      <c r="K306" s="141"/>
      <c r="L306" s="32"/>
      <c r="M306" s="142" t="s">
        <v>1</v>
      </c>
      <c r="N306" s="143" t="s">
        <v>39</v>
      </c>
      <c r="P306" s="144">
        <f>O306*H306</f>
        <v>0</v>
      </c>
      <c r="Q306" s="144">
        <v>0</v>
      </c>
      <c r="R306" s="144">
        <f>Q306*H306</f>
        <v>0</v>
      </c>
      <c r="S306" s="144">
        <v>0</v>
      </c>
      <c r="T306" s="145">
        <f>S306*H306</f>
        <v>0</v>
      </c>
      <c r="AR306" s="146" t="s">
        <v>131</v>
      </c>
      <c r="AT306" s="146" t="s">
        <v>127</v>
      </c>
      <c r="AU306" s="146" t="s">
        <v>132</v>
      </c>
      <c r="AY306" s="17" t="s">
        <v>125</v>
      </c>
      <c r="BE306" s="147">
        <f>IF(N306="základní",J306,0)</f>
        <v>0</v>
      </c>
      <c r="BF306" s="147">
        <f>IF(N306="snížená",J306,0)</f>
        <v>0</v>
      </c>
      <c r="BG306" s="147">
        <f>IF(N306="zákl. přenesená",J306,0)</f>
        <v>0</v>
      </c>
      <c r="BH306" s="147">
        <f>IF(N306="sníž. přenesená",J306,0)</f>
        <v>0</v>
      </c>
      <c r="BI306" s="147">
        <f>IF(N306="nulová",J306,0)</f>
        <v>0</v>
      </c>
      <c r="BJ306" s="17" t="s">
        <v>132</v>
      </c>
      <c r="BK306" s="147">
        <f>ROUND(I306*H306,2)</f>
        <v>0</v>
      </c>
      <c r="BL306" s="17" t="s">
        <v>131</v>
      </c>
      <c r="BM306" s="146" t="s">
        <v>332</v>
      </c>
    </row>
    <row r="307" spans="2:65" s="1" customFormat="1" ht="16.5" customHeight="1">
      <c r="B307" s="133"/>
      <c r="C307" s="134" t="s">
        <v>333</v>
      </c>
      <c r="D307" s="134" t="s">
        <v>127</v>
      </c>
      <c r="E307" s="135" t="s">
        <v>334</v>
      </c>
      <c r="F307" s="136" t="s">
        <v>335</v>
      </c>
      <c r="G307" s="137" t="s">
        <v>130</v>
      </c>
      <c r="H307" s="138">
        <v>526.27499999999998</v>
      </c>
      <c r="I307" s="139"/>
      <c r="J307" s="140">
        <f>ROUND(I307*H307,2)</f>
        <v>0</v>
      </c>
      <c r="K307" s="141"/>
      <c r="L307" s="32"/>
      <c r="M307" s="142" t="s">
        <v>1</v>
      </c>
      <c r="N307" s="143" t="s">
        <v>39</v>
      </c>
      <c r="P307" s="144">
        <f>O307*H307</f>
        <v>0</v>
      </c>
      <c r="Q307" s="144">
        <v>0</v>
      </c>
      <c r="R307" s="144">
        <f>Q307*H307</f>
        <v>0</v>
      </c>
      <c r="S307" s="144">
        <v>0</v>
      </c>
      <c r="T307" s="145">
        <f>S307*H307</f>
        <v>0</v>
      </c>
      <c r="AR307" s="146" t="s">
        <v>131</v>
      </c>
      <c r="AT307" s="146" t="s">
        <v>127</v>
      </c>
      <c r="AU307" s="146" t="s">
        <v>132</v>
      </c>
      <c r="AY307" s="17" t="s">
        <v>125</v>
      </c>
      <c r="BE307" s="147">
        <f>IF(N307="základní",J307,0)</f>
        <v>0</v>
      </c>
      <c r="BF307" s="147">
        <f>IF(N307="snížená",J307,0)</f>
        <v>0</v>
      </c>
      <c r="BG307" s="147">
        <f>IF(N307="zákl. přenesená",J307,0)</f>
        <v>0</v>
      </c>
      <c r="BH307" s="147">
        <f>IF(N307="sníž. přenesená",J307,0)</f>
        <v>0</v>
      </c>
      <c r="BI307" s="147">
        <f>IF(N307="nulová",J307,0)</f>
        <v>0</v>
      </c>
      <c r="BJ307" s="17" t="s">
        <v>132</v>
      </c>
      <c r="BK307" s="147">
        <f>ROUND(I307*H307,2)</f>
        <v>0</v>
      </c>
      <c r="BL307" s="17" t="s">
        <v>131</v>
      </c>
      <c r="BM307" s="146" t="s">
        <v>336</v>
      </c>
    </row>
    <row r="308" spans="2:65" s="13" customFormat="1" ht="11.25">
      <c r="B308" s="155"/>
      <c r="D308" s="149" t="s">
        <v>134</v>
      </c>
      <c r="E308" s="156" t="s">
        <v>1</v>
      </c>
      <c r="F308" s="157" t="s">
        <v>318</v>
      </c>
      <c r="H308" s="158">
        <v>526.27499999999998</v>
      </c>
      <c r="I308" s="159"/>
      <c r="L308" s="155"/>
      <c r="M308" s="160"/>
      <c r="T308" s="161"/>
      <c r="AT308" s="156" t="s">
        <v>134</v>
      </c>
      <c r="AU308" s="156" t="s">
        <v>132</v>
      </c>
      <c r="AV308" s="13" t="s">
        <v>132</v>
      </c>
      <c r="AW308" s="13" t="s">
        <v>30</v>
      </c>
      <c r="AX308" s="13" t="s">
        <v>73</v>
      </c>
      <c r="AY308" s="156" t="s">
        <v>125</v>
      </c>
    </row>
    <row r="309" spans="2:65" s="14" customFormat="1" ht="11.25">
      <c r="B309" s="162"/>
      <c r="D309" s="149" t="s">
        <v>134</v>
      </c>
      <c r="E309" s="163" t="s">
        <v>1</v>
      </c>
      <c r="F309" s="164" t="s">
        <v>137</v>
      </c>
      <c r="H309" s="165">
        <v>526.27499999999998</v>
      </c>
      <c r="I309" s="166"/>
      <c r="L309" s="162"/>
      <c r="M309" s="167"/>
      <c r="T309" s="168"/>
      <c r="AT309" s="163" t="s">
        <v>134</v>
      </c>
      <c r="AU309" s="163" t="s">
        <v>132</v>
      </c>
      <c r="AV309" s="14" t="s">
        <v>131</v>
      </c>
      <c r="AW309" s="14" t="s">
        <v>30</v>
      </c>
      <c r="AX309" s="14" t="s">
        <v>81</v>
      </c>
      <c r="AY309" s="163" t="s">
        <v>125</v>
      </c>
    </row>
    <row r="310" spans="2:65" s="1" customFormat="1" ht="16.5" customHeight="1">
      <c r="B310" s="133"/>
      <c r="C310" s="134" t="s">
        <v>337</v>
      </c>
      <c r="D310" s="134" t="s">
        <v>127</v>
      </c>
      <c r="E310" s="135" t="s">
        <v>338</v>
      </c>
      <c r="F310" s="136" t="s">
        <v>339</v>
      </c>
      <c r="G310" s="137" t="s">
        <v>130</v>
      </c>
      <c r="H310" s="138">
        <v>47364.75</v>
      </c>
      <c r="I310" s="139"/>
      <c r="J310" s="140">
        <f>ROUND(I310*H310,2)</f>
        <v>0</v>
      </c>
      <c r="K310" s="141"/>
      <c r="L310" s="32"/>
      <c r="M310" s="142" t="s">
        <v>1</v>
      </c>
      <c r="N310" s="143" t="s">
        <v>39</v>
      </c>
      <c r="P310" s="144">
        <f>O310*H310</f>
        <v>0</v>
      </c>
      <c r="Q310" s="144">
        <v>0</v>
      </c>
      <c r="R310" s="144">
        <f>Q310*H310</f>
        <v>0</v>
      </c>
      <c r="S310" s="144">
        <v>0</v>
      </c>
      <c r="T310" s="145">
        <f>S310*H310</f>
        <v>0</v>
      </c>
      <c r="AR310" s="146" t="s">
        <v>131</v>
      </c>
      <c r="AT310" s="146" t="s">
        <v>127</v>
      </c>
      <c r="AU310" s="146" t="s">
        <v>132</v>
      </c>
      <c r="AY310" s="17" t="s">
        <v>125</v>
      </c>
      <c r="BE310" s="147">
        <f>IF(N310="základní",J310,0)</f>
        <v>0</v>
      </c>
      <c r="BF310" s="147">
        <f>IF(N310="snížená",J310,0)</f>
        <v>0</v>
      </c>
      <c r="BG310" s="147">
        <f>IF(N310="zákl. přenesená",J310,0)</f>
        <v>0</v>
      </c>
      <c r="BH310" s="147">
        <f>IF(N310="sníž. přenesená",J310,0)</f>
        <v>0</v>
      </c>
      <c r="BI310" s="147">
        <f>IF(N310="nulová",J310,0)</f>
        <v>0</v>
      </c>
      <c r="BJ310" s="17" t="s">
        <v>132</v>
      </c>
      <c r="BK310" s="147">
        <f>ROUND(I310*H310,2)</f>
        <v>0</v>
      </c>
      <c r="BL310" s="17" t="s">
        <v>131</v>
      </c>
      <c r="BM310" s="146" t="s">
        <v>340</v>
      </c>
    </row>
    <row r="311" spans="2:65" s="13" customFormat="1" ht="11.25">
      <c r="B311" s="155"/>
      <c r="D311" s="149" t="s">
        <v>134</v>
      </c>
      <c r="F311" s="157" t="s">
        <v>323</v>
      </c>
      <c r="H311" s="158">
        <v>47364.75</v>
      </c>
      <c r="I311" s="159"/>
      <c r="L311" s="155"/>
      <c r="M311" s="160"/>
      <c r="T311" s="161"/>
      <c r="AT311" s="156" t="s">
        <v>134</v>
      </c>
      <c r="AU311" s="156" t="s">
        <v>132</v>
      </c>
      <c r="AV311" s="13" t="s">
        <v>132</v>
      </c>
      <c r="AW311" s="13" t="s">
        <v>3</v>
      </c>
      <c r="AX311" s="13" t="s">
        <v>81</v>
      </c>
      <c r="AY311" s="156" t="s">
        <v>125</v>
      </c>
    </row>
    <row r="312" spans="2:65" s="1" customFormat="1" ht="21.75" customHeight="1">
      <c r="B312" s="133"/>
      <c r="C312" s="134" t="s">
        <v>341</v>
      </c>
      <c r="D312" s="134" t="s">
        <v>127</v>
      </c>
      <c r="E312" s="135" t="s">
        <v>342</v>
      </c>
      <c r="F312" s="136" t="s">
        <v>343</v>
      </c>
      <c r="G312" s="137" t="s">
        <v>130</v>
      </c>
      <c r="H312" s="138">
        <v>526.27499999999998</v>
      </c>
      <c r="I312" s="139"/>
      <c r="J312" s="140">
        <f>ROUND(I312*H312,2)</f>
        <v>0</v>
      </c>
      <c r="K312" s="141"/>
      <c r="L312" s="32"/>
      <c r="M312" s="142" t="s">
        <v>1</v>
      </c>
      <c r="N312" s="143" t="s">
        <v>39</v>
      </c>
      <c r="P312" s="144">
        <f>O312*H312</f>
        <v>0</v>
      </c>
      <c r="Q312" s="144">
        <v>0</v>
      </c>
      <c r="R312" s="144">
        <f>Q312*H312</f>
        <v>0</v>
      </c>
      <c r="S312" s="144">
        <v>0</v>
      </c>
      <c r="T312" s="145">
        <f>S312*H312</f>
        <v>0</v>
      </c>
      <c r="AR312" s="146" t="s">
        <v>131</v>
      </c>
      <c r="AT312" s="146" t="s">
        <v>127</v>
      </c>
      <c r="AU312" s="146" t="s">
        <v>132</v>
      </c>
      <c r="AY312" s="17" t="s">
        <v>125</v>
      </c>
      <c r="BE312" s="147">
        <f>IF(N312="základní",J312,0)</f>
        <v>0</v>
      </c>
      <c r="BF312" s="147">
        <f>IF(N312="snížená",J312,0)</f>
        <v>0</v>
      </c>
      <c r="BG312" s="147">
        <f>IF(N312="zákl. přenesená",J312,0)</f>
        <v>0</v>
      </c>
      <c r="BH312" s="147">
        <f>IF(N312="sníž. přenesená",J312,0)</f>
        <v>0</v>
      </c>
      <c r="BI312" s="147">
        <f>IF(N312="nulová",J312,0)</f>
        <v>0</v>
      </c>
      <c r="BJ312" s="17" t="s">
        <v>132</v>
      </c>
      <c r="BK312" s="147">
        <f>ROUND(I312*H312,2)</f>
        <v>0</v>
      </c>
      <c r="BL312" s="17" t="s">
        <v>131</v>
      </c>
      <c r="BM312" s="146" t="s">
        <v>344</v>
      </c>
    </row>
    <row r="313" spans="2:65" s="1" customFormat="1" ht="37.9" customHeight="1">
      <c r="B313" s="133"/>
      <c r="C313" s="134" t="s">
        <v>345</v>
      </c>
      <c r="D313" s="134" t="s">
        <v>127</v>
      </c>
      <c r="E313" s="135" t="s">
        <v>346</v>
      </c>
      <c r="F313" s="136" t="s">
        <v>347</v>
      </c>
      <c r="G313" s="137" t="s">
        <v>279</v>
      </c>
      <c r="H313" s="138">
        <v>15.5</v>
      </c>
      <c r="I313" s="139"/>
      <c r="J313" s="140">
        <f>ROUND(I313*H313,2)</f>
        <v>0</v>
      </c>
      <c r="K313" s="141"/>
      <c r="L313" s="32"/>
      <c r="M313" s="142" t="s">
        <v>1</v>
      </c>
      <c r="N313" s="143" t="s">
        <v>39</v>
      </c>
      <c r="P313" s="144">
        <f>O313*H313</f>
        <v>0</v>
      </c>
      <c r="Q313" s="144">
        <v>0</v>
      </c>
      <c r="R313" s="144">
        <f>Q313*H313</f>
        <v>0</v>
      </c>
      <c r="S313" s="144">
        <v>0</v>
      </c>
      <c r="T313" s="145">
        <f>S313*H313</f>
        <v>0</v>
      </c>
      <c r="AR313" s="146" t="s">
        <v>131</v>
      </c>
      <c r="AT313" s="146" t="s">
        <v>127</v>
      </c>
      <c r="AU313" s="146" t="s">
        <v>132</v>
      </c>
      <c r="AY313" s="17" t="s">
        <v>125</v>
      </c>
      <c r="BE313" s="147">
        <f>IF(N313="základní",J313,0)</f>
        <v>0</v>
      </c>
      <c r="BF313" s="147">
        <f>IF(N313="snížená",J313,0)</f>
        <v>0</v>
      </c>
      <c r="BG313" s="147">
        <f>IF(N313="zákl. přenesená",J313,0)</f>
        <v>0</v>
      </c>
      <c r="BH313" s="147">
        <f>IF(N313="sníž. přenesená",J313,0)</f>
        <v>0</v>
      </c>
      <c r="BI313" s="147">
        <f>IF(N313="nulová",J313,0)</f>
        <v>0</v>
      </c>
      <c r="BJ313" s="17" t="s">
        <v>132</v>
      </c>
      <c r="BK313" s="147">
        <f>ROUND(I313*H313,2)</f>
        <v>0</v>
      </c>
      <c r="BL313" s="17" t="s">
        <v>131</v>
      </c>
      <c r="BM313" s="146" t="s">
        <v>348</v>
      </c>
    </row>
    <row r="314" spans="2:65" s="12" customFormat="1" ht="11.25">
      <c r="B314" s="148"/>
      <c r="D314" s="149" t="s">
        <v>134</v>
      </c>
      <c r="E314" s="150" t="s">
        <v>1</v>
      </c>
      <c r="F314" s="151" t="s">
        <v>349</v>
      </c>
      <c r="H314" s="150" t="s">
        <v>1</v>
      </c>
      <c r="I314" s="152"/>
      <c r="L314" s="148"/>
      <c r="M314" s="153"/>
      <c r="T314" s="154"/>
      <c r="AT314" s="150" t="s">
        <v>134</v>
      </c>
      <c r="AU314" s="150" t="s">
        <v>132</v>
      </c>
      <c r="AV314" s="12" t="s">
        <v>81</v>
      </c>
      <c r="AW314" s="12" t="s">
        <v>30</v>
      </c>
      <c r="AX314" s="12" t="s">
        <v>73</v>
      </c>
      <c r="AY314" s="150" t="s">
        <v>125</v>
      </c>
    </row>
    <row r="315" spans="2:65" s="12" customFormat="1" ht="11.25">
      <c r="B315" s="148"/>
      <c r="D315" s="149" t="s">
        <v>134</v>
      </c>
      <c r="E315" s="150" t="s">
        <v>1</v>
      </c>
      <c r="F315" s="151" t="s">
        <v>350</v>
      </c>
      <c r="H315" s="150" t="s">
        <v>1</v>
      </c>
      <c r="I315" s="152"/>
      <c r="L315" s="148"/>
      <c r="M315" s="153"/>
      <c r="T315" s="154"/>
      <c r="AT315" s="150" t="s">
        <v>134</v>
      </c>
      <c r="AU315" s="150" t="s">
        <v>132</v>
      </c>
      <c r="AV315" s="12" t="s">
        <v>81</v>
      </c>
      <c r="AW315" s="12" t="s">
        <v>30</v>
      </c>
      <c r="AX315" s="12" t="s">
        <v>73</v>
      </c>
      <c r="AY315" s="150" t="s">
        <v>125</v>
      </c>
    </row>
    <row r="316" spans="2:65" s="12" customFormat="1" ht="22.5">
      <c r="B316" s="148"/>
      <c r="D316" s="149" t="s">
        <v>134</v>
      </c>
      <c r="E316" s="150" t="s">
        <v>1</v>
      </c>
      <c r="F316" s="151" t="s">
        <v>351</v>
      </c>
      <c r="H316" s="150" t="s">
        <v>1</v>
      </c>
      <c r="I316" s="152"/>
      <c r="L316" s="148"/>
      <c r="M316" s="153"/>
      <c r="T316" s="154"/>
      <c r="AT316" s="150" t="s">
        <v>134</v>
      </c>
      <c r="AU316" s="150" t="s">
        <v>132</v>
      </c>
      <c r="AV316" s="12" t="s">
        <v>81</v>
      </c>
      <c r="AW316" s="12" t="s">
        <v>30</v>
      </c>
      <c r="AX316" s="12" t="s">
        <v>73</v>
      </c>
      <c r="AY316" s="150" t="s">
        <v>125</v>
      </c>
    </row>
    <row r="317" spans="2:65" s="12" customFormat="1" ht="11.25">
      <c r="B317" s="148"/>
      <c r="D317" s="149" t="s">
        <v>134</v>
      </c>
      <c r="E317" s="150" t="s">
        <v>1</v>
      </c>
      <c r="F317" s="151" t="s">
        <v>352</v>
      </c>
      <c r="H317" s="150" t="s">
        <v>1</v>
      </c>
      <c r="I317" s="152"/>
      <c r="L317" s="148"/>
      <c r="M317" s="153"/>
      <c r="T317" s="154"/>
      <c r="AT317" s="150" t="s">
        <v>134</v>
      </c>
      <c r="AU317" s="150" t="s">
        <v>132</v>
      </c>
      <c r="AV317" s="12" t="s">
        <v>81</v>
      </c>
      <c r="AW317" s="12" t="s">
        <v>30</v>
      </c>
      <c r="AX317" s="12" t="s">
        <v>73</v>
      </c>
      <c r="AY317" s="150" t="s">
        <v>125</v>
      </c>
    </row>
    <row r="318" spans="2:65" s="13" customFormat="1" ht="11.25">
      <c r="B318" s="155"/>
      <c r="D318" s="149" t="s">
        <v>134</v>
      </c>
      <c r="E318" s="156" t="s">
        <v>1</v>
      </c>
      <c r="F318" s="157" t="s">
        <v>353</v>
      </c>
      <c r="H318" s="158">
        <v>15.5</v>
      </c>
      <c r="I318" s="159"/>
      <c r="L318" s="155"/>
      <c r="M318" s="160"/>
      <c r="T318" s="161"/>
      <c r="AT318" s="156" t="s">
        <v>134</v>
      </c>
      <c r="AU318" s="156" t="s">
        <v>132</v>
      </c>
      <c r="AV318" s="13" t="s">
        <v>132</v>
      </c>
      <c r="AW318" s="13" t="s">
        <v>30</v>
      </c>
      <c r="AX318" s="13" t="s">
        <v>73</v>
      </c>
      <c r="AY318" s="156" t="s">
        <v>125</v>
      </c>
    </row>
    <row r="319" spans="2:65" s="14" customFormat="1" ht="11.25">
      <c r="B319" s="162"/>
      <c r="D319" s="149" t="s">
        <v>134</v>
      </c>
      <c r="E319" s="163" t="s">
        <v>1</v>
      </c>
      <c r="F319" s="164" t="s">
        <v>137</v>
      </c>
      <c r="H319" s="165">
        <v>15.5</v>
      </c>
      <c r="I319" s="166"/>
      <c r="L319" s="162"/>
      <c r="M319" s="167"/>
      <c r="T319" s="168"/>
      <c r="AT319" s="163" t="s">
        <v>134</v>
      </c>
      <c r="AU319" s="163" t="s">
        <v>132</v>
      </c>
      <c r="AV319" s="14" t="s">
        <v>131</v>
      </c>
      <c r="AW319" s="14" t="s">
        <v>30</v>
      </c>
      <c r="AX319" s="14" t="s">
        <v>81</v>
      </c>
      <c r="AY319" s="163" t="s">
        <v>125</v>
      </c>
    </row>
    <row r="320" spans="2:65" s="1" customFormat="1" ht="24.2" customHeight="1">
      <c r="B320" s="133"/>
      <c r="C320" s="134" t="s">
        <v>354</v>
      </c>
      <c r="D320" s="134" t="s">
        <v>127</v>
      </c>
      <c r="E320" s="135" t="s">
        <v>355</v>
      </c>
      <c r="F320" s="136" t="s">
        <v>356</v>
      </c>
      <c r="G320" s="137" t="s">
        <v>327</v>
      </c>
      <c r="H320" s="138">
        <v>2</v>
      </c>
      <c r="I320" s="139"/>
      <c r="J320" s="140">
        <f>ROUND(I320*H320,2)</f>
        <v>0</v>
      </c>
      <c r="K320" s="141"/>
      <c r="L320" s="32"/>
      <c r="M320" s="142" t="s">
        <v>1</v>
      </c>
      <c r="N320" s="143" t="s">
        <v>39</v>
      </c>
      <c r="P320" s="144">
        <f>O320*H320</f>
        <v>0</v>
      </c>
      <c r="Q320" s="144">
        <v>0</v>
      </c>
      <c r="R320" s="144">
        <f>Q320*H320</f>
        <v>0</v>
      </c>
      <c r="S320" s="144">
        <v>0</v>
      </c>
      <c r="T320" s="145">
        <f>S320*H320</f>
        <v>0</v>
      </c>
      <c r="AR320" s="146" t="s">
        <v>131</v>
      </c>
      <c r="AT320" s="146" t="s">
        <v>127</v>
      </c>
      <c r="AU320" s="146" t="s">
        <v>132</v>
      </c>
      <c r="AY320" s="17" t="s">
        <v>125</v>
      </c>
      <c r="BE320" s="147">
        <f>IF(N320="základní",J320,0)</f>
        <v>0</v>
      </c>
      <c r="BF320" s="147">
        <f>IF(N320="snížená",J320,0)</f>
        <v>0</v>
      </c>
      <c r="BG320" s="147">
        <f>IF(N320="zákl. přenesená",J320,0)</f>
        <v>0</v>
      </c>
      <c r="BH320" s="147">
        <f>IF(N320="sníž. přenesená",J320,0)</f>
        <v>0</v>
      </c>
      <c r="BI320" s="147">
        <f>IF(N320="nulová",J320,0)</f>
        <v>0</v>
      </c>
      <c r="BJ320" s="17" t="s">
        <v>132</v>
      </c>
      <c r="BK320" s="147">
        <f>ROUND(I320*H320,2)</f>
        <v>0</v>
      </c>
      <c r="BL320" s="17" t="s">
        <v>131</v>
      </c>
      <c r="BM320" s="146" t="s">
        <v>357</v>
      </c>
    </row>
    <row r="321" spans="2:65" s="12" customFormat="1" ht="11.25">
      <c r="B321" s="148"/>
      <c r="D321" s="149" t="s">
        <v>134</v>
      </c>
      <c r="E321" s="150" t="s">
        <v>1</v>
      </c>
      <c r="F321" s="151" t="s">
        <v>349</v>
      </c>
      <c r="H321" s="150" t="s">
        <v>1</v>
      </c>
      <c r="I321" s="152"/>
      <c r="L321" s="148"/>
      <c r="M321" s="153"/>
      <c r="T321" s="154"/>
      <c r="AT321" s="150" t="s">
        <v>134</v>
      </c>
      <c r="AU321" s="150" t="s">
        <v>132</v>
      </c>
      <c r="AV321" s="12" t="s">
        <v>81</v>
      </c>
      <c r="AW321" s="12" t="s">
        <v>30</v>
      </c>
      <c r="AX321" s="12" t="s">
        <v>73</v>
      </c>
      <c r="AY321" s="150" t="s">
        <v>125</v>
      </c>
    </row>
    <row r="322" spans="2:65" s="13" customFormat="1" ht="11.25">
      <c r="B322" s="155"/>
      <c r="D322" s="149" t="s">
        <v>134</v>
      </c>
      <c r="E322" s="156" t="s">
        <v>1</v>
      </c>
      <c r="F322" s="157" t="s">
        <v>358</v>
      </c>
      <c r="H322" s="158">
        <v>2</v>
      </c>
      <c r="I322" s="159"/>
      <c r="L322" s="155"/>
      <c r="M322" s="160"/>
      <c r="T322" s="161"/>
      <c r="AT322" s="156" t="s">
        <v>134</v>
      </c>
      <c r="AU322" s="156" t="s">
        <v>132</v>
      </c>
      <c r="AV322" s="13" t="s">
        <v>132</v>
      </c>
      <c r="AW322" s="13" t="s">
        <v>30</v>
      </c>
      <c r="AX322" s="13" t="s">
        <v>73</v>
      </c>
      <c r="AY322" s="156" t="s">
        <v>125</v>
      </c>
    </row>
    <row r="323" spans="2:65" s="14" customFormat="1" ht="11.25">
      <c r="B323" s="162"/>
      <c r="D323" s="149" t="s">
        <v>134</v>
      </c>
      <c r="E323" s="163" t="s">
        <v>1</v>
      </c>
      <c r="F323" s="164" t="s">
        <v>137</v>
      </c>
      <c r="H323" s="165">
        <v>2</v>
      </c>
      <c r="I323" s="166"/>
      <c r="L323" s="162"/>
      <c r="M323" s="167"/>
      <c r="T323" s="168"/>
      <c r="AT323" s="163" t="s">
        <v>134</v>
      </c>
      <c r="AU323" s="163" t="s">
        <v>132</v>
      </c>
      <c r="AV323" s="14" t="s">
        <v>131</v>
      </c>
      <c r="AW323" s="14" t="s">
        <v>30</v>
      </c>
      <c r="AX323" s="14" t="s">
        <v>81</v>
      </c>
      <c r="AY323" s="163" t="s">
        <v>125</v>
      </c>
    </row>
    <row r="324" spans="2:65" s="1" customFormat="1" ht="24.2" customHeight="1">
      <c r="B324" s="133"/>
      <c r="C324" s="134" t="s">
        <v>359</v>
      </c>
      <c r="D324" s="134" t="s">
        <v>127</v>
      </c>
      <c r="E324" s="135" t="s">
        <v>360</v>
      </c>
      <c r="F324" s="136" t="s">
        <v>361</v>
      </c>
      <c r="G324" s="137" t="s">
        <v>327</v>
      </c>
      <c r="H324" s="138">
        <v>1</v>
      </c>
      <c r="I324" s="139"/>
      <c r="J324" s="140">
        <f>ROUND(I324*H324,2)</f>
        <v>0</v>
      </c>
      <c r="K324" s="141"/>
      <c r="L324" s="32"/>
      <c r="M324" s="142" t="s">
        <v>1</v>
      </c>
      <c r="N324" s="143" t="s">
        <v>39</v>
      </c>
      <c r="P324" s="144">
        <f>O324*H324</f>
        <v>0</v>
      </c>
      <c r="Q324" s="144">
        <v>2.3000000000000001E-4</v>
      </c>
      <c r="R324" s="144">
        <f>Q324*H324</f>
        <v>2.3000000000000001E-4</v>
      </c>
      <c r="S324" s="144">
        <v>0</v>
      </c>
      <c r="T324" s="145">
        <f>S324*H324</f>
        <v>0</v>
      </c>
      <c r="AR324" s="146" t="s">
        <v>131</v>
      </c>
      <c r="AT324" s="146" t="s">
        <v>127</v>
      </c>
      <c r="AU324" s="146" t="s">
        <v>132</v>
      </c>
      <c r="AY324" s="17" t="s">
        <v>125</v>
      </c>
      <c r="BE324" s="147">
        <f>IF(N324="základní",J324,0)</f>
        <v>0</v>
      </c>
      <c r="BF324" s="147">
        <f>IF(N324="snížená",J324,0)</f>
        <v>0</v>
      </c>
      <c r="BG324" s="147">
        <f>IF(N324="zákl. přenesená",J324,0)</f>
        <v>0</v>
      </c>
      <c r="BH324" s="147">
        <f>IF(N324="sníž. přenesená",J324,0)</f>
        <v>0</v>
      </c>
      <c r="BI324" s="147">
        <f>IF(N324="nulová",J324,0)</f>
        <v>0</v>
      </c>
      <c r="BJ324" s="17" t="s">
        <v>132</v>
      </c>
      <c r="BK324" s="147">
        <f>ROUND(I324*H324,2)</f>
        <v>0</v>
      </c>
      <c r="BL324" s="17" t="s">
        <v>131</v>
      </c>
      <c r="BM324" s="146" t="s">
        <v>362</v>
      </c>
    </row>
    <row r="325" spans="2:65" s="1" customFormat="1" ht="16.5" customHeight="1">
      <c r="B325" s="133"/>
      <c r="C325" s="169" t="s">
        <v>363</v>
      </c>
      <c r="D325" s="169" t="s">
        <v>172</v>
      </c>
      <c r="E325" s="170" t="s">
        <v>364</v>
      </c>
      <c r="F325" s="171" t="s">
        <v>365</v>
      </c>
      <c r="G325" s="172" t="s">
        <v>327</v>
      </c>
      <c r="H325" s="173">
        <v>1</v>
      </c>
      <c r="I325" s="174"/>
      <c r="J325" s="175">
        <f>ROUND(I325*H325,2)</f>
        <v>0</v>
      </c>
      <c r="K325" s="176"/>
      <c r="L325" s="177"/>
      <c r="M325" s="178" t="s">
        <v>1</v>
      </c>
      <c r="N325" s="179" t="s">
        <v>39</v>
      </c>
      <c r="P325" s="144">
        <f>O325*H325</f>
        <v>0</v>
      </c>
      <c r="Q325" s="144">
        <v>2.0000000000000002E-5</v>
      </c>
      <c r="R325" s="144">
        <f>Q325*H325</f>
        <v>2.0000000000000002E-5</v>
      </c>
      <c r="S325" s="144">
        <v>0</v>
      </c>
      <c r="T325" s="145">
        <f>S325*H325</f>
        <v>0</v>
      </c>
      <c r="AR325" s="146" t="s">
        <v>167</v>
      </c>
      <c r="AT325" s="146" t="s">
        <v>172</v>
      </c>
      <c r="AU325" s="146" t="s">
        <v>132</v>
      </c>
      <c r="AY325" s="17" t="s">
        <v>125</v>
      </c>
      <c r="BE325" s="147">
        <f>IF(N325="základní",J325,0)</f>
        <v>0</v>
      </c>
      <c r="BF325" s="147">
        <f>IF(N325="snížená",J325,0)</f>
        <v>0</v>
      </c>
      <c r="BG325" s="147">
        <f>IF(N325="zákl. přenesená",J325,0)</f>
        <v>0</v>
      </c>
      <c r="BH325" s="147">
        <f>IF(N325="sníž. přenesená",J325,0)</f>
        <v>0</v>
      </c>
      <c r="BI325" s="147">
        <f>IF(N325="nulová",J325,0)</f>
        <v>0</v>
      </c>
      <c r="BJ325" s="17" t="s">
        <v>132</v>
      </c>
      <c r="BK325" s="147">
        <f>ROUND(I325*H325,2)</f>
        <v>0</v>
      </c>
      <c r="BL325" s="17" t="s">
        <v>131</v>
      </c>
      <c r="BM325" s="146" t="s">
        <v>366</v>
      </c>
    </row>
    <row r="326" spans="2:65" s="1" customFormat="1" ht="16.5" customHeight="1">
      <c r="B326" s="133"/>
      <c r="C326" s="134" t="s">
        <v>367</v>
      </c>
      <c r="D326" s="134" t="s">
        <v>127</v>
      </c>
      <c r="E326" s="135" t="s">
        <v>368</v>
      </c>
      <c r="F326" s="136" t="s">
        <v>369</v>
      </c>
      <c r="G326" s="137" t="s">
        <v>370</v>
      </c>
      <c r="H326" s="138">
        <v>1</v>
      </c>
      <c r="I326" s="139"/>
      <c r="J326" s="140">
        <f>ROUND(I326*H326,2)</f>
        <v>0</v>
      </c>
      <c r="K326" s="141"/>
      <c r="L326" s="32"/>
      <c r="M326" s="142" t="s">
        <v>1</v>
      </c>
      <c r="N326" s="143" t="s">
        <v>39</v>
      </c>
      <c r="P326" s="144">
        <f>O326*H326</f>
        <v>0</v>
      </c>
      <c r="Q326" s="144">
        <v>0</v>
      </c>
      <c r="R326" s="144">
        <f>Q326*H326</f>
        <v>0</v>
      </c>
      <c r="S326" s="144">
        <v>0</v>
      </c>
      <c r="T326" s="145">
        <f>S326*H326</f>
        <v>0</v>
      </c>
      <c r="AR326" s="146" t="s">
        <v>131</v>
      </c>
      <c r="AT326" s="146" t="s">
        <v>127</v>
      </c>
      <c r="AU326" s="146" t="s">
        <v>132</v>
      </c>
      <c r="AY326" s="17" t="s">
        <v>125</v>
      </c>
      <c r="BE326" s="147">
        <f>IF(N326="základní",J326,0)</f>
        <v>0</v>
      </c>
      <c r="BF326" s="147">
        <f>IF(N326="snížená",J326,0)</f>
        <v>0</v>
      </c>
      <c r="BG326" s="147">
        <f>IF(N326="zákl. přenesená",J326,0)</f>
        <v>0</v>
      </c>
      <c r="BH326" s="147">
        <f>IF(N326="sníž. přenesená",J326,0)</f>
        <v>0</v>
      </c>
      <c r="BI326" s="147">
        <f>IF(N326="nulová",J326,0)</f>
        <v>0</v>
      </c>
      <c r="BJ326" s="17" t="s">
        <v>132</v>
      </c>
      <c r="BK326" s="147">
        <f>ROUND(I326*H326,2)</f>
        <v>0</v>
      </c>
      <c r="BL326" s="17" t="s">
        <v>131</v>
      </c>
      <c r="BM326" s="146" t="s">
        <v>371</v>
      </c>
    </row>
    <row r="327" spans="2:65" s="1" customFormat="1" ht="21.75" customHeight="1">
      <c r="B327" s="133"/>
      <c r="C327" s="134" t="s">
        <v>372</v>
      </c>
      <c r="D327" s="134" t="s">
        <v>127</v>
      </c>
      <c r="E327" s="135" t="s">
        <v>373</v>
      </c>
      <c r="F327" s="136" t="s">
        <v>374</v>
      </c>
      <c r="G327" s="137" t="s">
        <v>130</v>
      </c>
      <c r="H327" s="138">
        <v>24.396000000000001</v>
      </c>
      <c r="I327" s="139"/>
      <c r="J327" s="140">
        <f>ROUND(I327*H327,2)</f>
        <v>0</v>
      </c>
      <c r="K327" s="141"/>
      <c r="L327" s="32"/>
      <c r="M327" s="142" t="s">
        <v>1</v>
      </c>
      <c r="N327" s="143" t="s">
        <v>39</v>
      </c>
      <c r="P327" s="144">
        <f>O327*H327</f>
        <v>0</v>
      </c>
      <c r="Q327" s="144">
        <v>0</v>
      </c>
      <c r="R327" s="144">
        <f>Q327*H327</f>
        <v>0</v>
      </c>
      <c r="S327" s="144">
        <v>4.8000000000000001E-2</v>
      </c>
      <c r="T327" s="145">
        <f>S327*H327</f>
        <v>1.171008</v>
      </c>
      <c r="AR327" s="146" t="s">
        <v>131</v>
      </c>
      <c r="AT327" s="146" t="s">
        <v>127</v>
      </c>
      <c r="AU327" s="146" t="s">
        <v>132</v>
      </c>
      <c r="AY327" s="17" t="s">
        <v>125</v>
      </c>
      <c r="BE327" s="147">
        <f>IF(N327="základní",J327,0)</f>
        <v>0</v>
      </c>
      <c r="BF327" s="147">
        <f>IF(N327="snížená",J327,0)</f>
        <v>0</v>
      </c>
      <c r="BG327" s="147">
        <f>IF(N327="zákl. přenesená",J327,0)</f>
        <v>0</v>
      </c>
      <c r="BH327" s="147">
        <f>IF(N327="sníž. přenesená",J327,0)</f>
        <v>0</v>
      </c>
      <c r="BI327" s="147">
        <f>IF(N327="nulová",J327,0)</f>
        <v>0</v>
      </c>
      <c r="BJ327" s="17" t="s">
        <v>132</v>
      </c>
      <c r="BK327" s="147">
        <f>ROUND(I327*H327,2)</f>
        <v>0</v>
      </c>
      <c r="BL327" s="17" t="s">
        <v>131</v>
      </c>
      <c r="BM327" s="146" t="s">
        <v>375</v>
      </c>
    </row>
    <row r="328" spans="2:65" s="12" customFormat="1" ht="11.25">
      <c r="B328" s="148"/>
      <c r="D328" s="149" t="s">
        <v>134</v>
      </c>
      <c r="E328" s="150" t="s">
        <v>1</v>
      </c>
      <c r="F328" s="151" t="s">
        <v>181</v>
      </c>
      <c r="H328" s="150" t="s">
        <v>1</v>
      </c>
      <c r="I328" s="152"/>
      <c r="L328" s="148"/>
      <c r="M328" s="153"/>
      <c r="T328" s="154"/>
      <c r="AT328" s="150" t="s">
        <v>134</v>
      </c>
      <c r="AU328" s="150" t="s">
        <v>132</v>
      </c>
      <c r="AV328" s="12" t="s">
        <v>81</v>
      </c>
      <c r="AW328" s="12" t="s">
        <v>30</v>
      </c>
      <c r="AX328" s="12" t="s">
        <v>73</v>
      </c>
      <c r="AY328" s="150" t="s">
        <v>125</v>
      </c>
    </row>
    <row r="329" spans="2:65" s="13" customFormat="1" ht="11.25">
      <c r="B329" s="155"/>
      <c r="D329" s="149" t="s">
        <v>134</v>
      </c>
      <c r="E329" s="156" t="s">
        <v>1</v>
      </c>
      <c r="F329" s="157" t="s">
        <v>376</v>
      </c>
      <c r="H329" s="158">
        <v>24.396000000000001</v>
      </c>
      <c r="I329" s="159"/>
      <c r="L329" s="155"/>
      <c r="M329" s="160"/>
      <c r="T329" s="161"/>
      <c r="AT329" s="156" t="s">
        <v>134</v>
      </c>
      <c r="AU329" s="156" t="s">
        <v>132</v>
      </c>
      <c r="AV329" s="13" t="s">
        <v>132</v>
      </c>
      <c r="AW329" s="13" t="s">
        <v>30</v>
      </c>
      <c r="AX329" s="13" t="s">
        <v>73</v>
      </c>
      <c r="AY329" s="156" t="s">
        <v>125</v>
      </c>
    </row>
    <row r="330" spans="2:65" s="14" customFormat="1" ht="11.25">
      <c r="B330" s="162"/>
      <c r="D330" s="149" t="s">
        <v>134</v>
      </c>
      <c r="E330" s="163" t="s">
        <v>1</v>
      </c>
      <c r="F330" s="164" t="s">
        <v>137</v>
      </c>
      <c r="H330" s="165">
        <v>24.396000000000001</v>
      </c>
      <c r="I330" s="166"/>
      <c r="L330" s="162"/>
      <c r="M330" s="167"/>
      <c r="T330" s="168"/>
      <c r="AT330" s="163" t="s">
        <v>134</v>
      </c>
      <c r="AU330" s="163" t="s">
        <v>132</v>
      </c>
      <c r="AV330" s="14" t="s">
        <v>131</v>
      </c>
      <c r="AW330" s="14" t="s">
        <v>30</v>
      </c>
      <c r="AX330" s="14" t="s">
        <v>81</v>
      </c>
      <c r="AY330" s="163" t="s">
        <v>125</v>
      </c>
    </row>
    <row r="331" spans="2:65" s="1" customFormat="1" ht="21.75" customHeight="1">
      <c r="B331" s="133"/>
      <c r="C331" s="134" t="s">
        <v>377</v>
      </c>
      <c r="D331" s="134" t="s">
        <v>127</v>
      </c>
      <c r="E331" s="135" t="s">
        <v>378</v>
      </c>
      <c r="F331" s="136" t="s">
        <v>379</v>
      </c>
      <c r="G331" s="137" t="s">
        <v>130</v>
      </c>
      <c r="H331" s="138">
        <v>35.966000000000001</v>
      </c>
      <c r="I331" s="139"/>
      <c r="J331" s="140">
        <f>ROUND(I331*H331,2)</f>
        <v>0</v>
      </c>
      <c r="K331" s="141"/>
      <c r="L331" s="32"/>
      <c r="M331" s="142" t="s">
        <v>1</v>
      </c>
      <c r="N331" s="143" t="s">
        <v>39</v>
      </c>
      <c r="P331" s="144">
        <f>O331*H331</f>
        <v>0</v>
      </c>
      <c r="Q331" s="144">
        <v>0</v>
      </c>
      <c r="R331" s="144">
        <f>Q331*H331</f>
        <v>0</v>
      </c>
      <c r="S331" s="144">
        <v>3.7999999999999999E-2</v>
      </c>
      <c r="T331" s="145">
        <f>S331*H331</f>
        <v>1.366708</v>
      </c>
      <c r="AR331" s="146" t="s">
        <v>131</v>
      </c>
      <c r="AT331" s="146" t="s">
        <v>127</v>
      </c>
      <c r="AU331" s="146" t="s">
        <v>132</v>
      </c>
      <c r="AY331" s="17" t="s">
        <v>125</v>
      </c>
      <c r="BE331" s="147">
        <f>IF(N331="základní",J331,0)</f>
        <v>0</v>
      </c>
      <c r="BF331" s="147">
        <f>IF(N331="snížená",J331,0)</f>
        <v>0</v>
      </c>
      <c r="BG331" s="147">
        <f>IF(N331="zákl. přenesená",J331,0)</f>
        <v>0</v>
      </c>
      <c r="BH331" s="147">
        <f>IF(N331="sníž. přenesená",J331,0)</f>
        <v>0</v>
      </c>
      <c r="BI331" s="147">
        <f>IF(N331="nulová",J331,0)</f>
        <v>0</v>
      </c>
      <c r="BJ331" s="17" t="s">
        <v>132</v>
      </c>
      <c r="BK331" s="147">
        <f>ROUND(I331*H331,2)</f>
        <v>0</v>
      </c>
      <c r="BL331" s="17" t="s">
        <v>131</v>
      </c>
      <c r="BM331" s="146" t="s">
        <v>380</v>
      </c>
    </row>
    <row r="332" spans="2:65" s="12" customFormat="1" ht="11.25">
      <c r="B332" s="148"/>
      <c r="D332" s="149" t="s">
        <v>134</v>
      </c>
      <c r="E332" s="150" t="s">
        <v>1</v>
      </c>
      <c r="F332" s="151" t="s">
        <v>181</v>
      </c>
      <c r="H332" s="150" t="s">
        <v>1</v>
      </c>
      <c r="I332" s="152"/>
      <c r="L332" s="148"/>
      <c r="M332" s="153"/>
      <c r="T332" s="154"/>
      <c r="AT332" s="150" t="s">
        <v>134</v>
      </c>
      <c r="AU332" s="150" t="s">
        <v>132</v>
      </c>
      <c r="AV332" s="12" t="s">
        <v>81</v>
      </c>
      <c r="AW332" s="12" t="s">
        <v>30</v>
      </c>
      <c r="AX332" s="12" t="s">
        <v>73</v>
      </c>
      <c r="AY332" s="150" t="s">
        <v>125</v>
      </c>
    </row>
    <row r="333" spans="2:65" s="13" customFormat="1" ht="11.25">
      <c r="B333" s="155"/>
      <c r="D333" s="149" t="s">
        <v>134</v>
      </c>
      <c r="E333" s="156" t="s">
        <v>1</v>
      </c>
      <c r="F333" s="157" t="s">
        <v>381</v>
      </c>
      <c r="H333" s="158">
        <v>35.966000000000001</v>
      </c>
      <c r="I333" s="159"/>
      <c r="L333" s="155"/>
      <c r="M333" s="160"/>
      <c r="T333" s="161"/>
      <c r="AT333" s="156" t="s">
        <v>134</v>
      </c>
      <c r="AU333" s="156" t="s">
        <v>132</v>
      </c>
      <c r="AV333" s="13" t="s">
        <v>132</v>
      </c>
      <c r="AW333" s="13" t="s">
        <v>30</v>
      </c>
      <c r="AX333" s="13" t="s">
        <v>73</v>
      </c>
      <c r="AY333" s="156" t="s">
        <v>125</v>
      </c>
    </row>
    <row r="334" spans="2:65" s="14" customFormat="1" ht="11.25">
      <c r="B334" s="162"/>
      <c r="D334" s="149" t="s">
        <v>134</v>
      </c>
      <c r="E334" s="163" t="s">
        <v>1</v>
      </c>
      <c r="F334" s="164" t="s">
        <v>137</v>
      </c>
      <c r="H334" s="165">
        <v>35.966000000000001</v>
      </c>
      <c r="I334" s="166"/>
      <c r="L334" s="162"/>
      <c r="M334" s="167"/>
      <c r="T334" s="168"/>
      <c r="AT334" s="163" t="s">
        <v>134</v>
      </c>
      <c r="AU334" s="163" t="s">
        <v>132</v>
      </c>
      <c r="AV334" s="14" t="s">
        <v>131</v>
      </c>
      <c r="AW334" s="14" t="s">
        <v>30</v>
      </c>
      <c r="AX334" s="14" t="s">
        <v>81</v>
      </c>
      <c r="AY334" s="163" t="s">
        <v>125</v>
      </c>
    </row>
    <row r="335" spans="2:65" s="1" customFormat="1" ht="21.75" customHeight="1">
      <c r="B335" s="133"/>
      <c r="C335" s="134" t="s">
        <v>382</v>
      </c>
      <c r="D335" s="134" t="s">
        <v>127</v>
      </c>
      <c r="E335" s="135" t="s">
        <v>383</v>
      </c>
      <c r="F335" s="136" t="s">
        <v>384</v>
      </c>
      <c r="G335" s="137" t="s">
        <v>130</v>
      </c>
      <c r="H335" s="138">
        <v>4.0140000000000002</v>
      </c>
      <c r="I335" s="139"/>
      <c r="J335" s="140">
        <f>ROUND(I335*H335,2)</f>
        <v>0</v>
      </c>
      <c r="K335" s="141"/>
      <c r="L335" s="32"/>
      <c r="M335" s="142" t="s">
        <v>1</v>
      </c>
      <c r="N335" s="143" t="s">
        <v>39</v>
      </c>
      <c r="P335" s="144">
        <f>O335*H335</f>
        <v>0</v>
      </c>
      <c r="Q335" s="144">
        <v>0</v>
      </c>
      <c r="R335" s="144">
        <f>Q335*H335</f>
        <v>0</v>
      </c>
      <c r="S335" s="144">
        <v>3.4000000000000002E-2</v>
      </c>
      <c r="T335" s="145">
        <f>S335*H335</f>
        <v>0.13647600000000001</v>
      </c>
      <c r="AR335" s="146" t="s">
        <v>131</v>
      </c>
      <c r="AT335" s="146" t="s">
        <v>127</v>
      </c>
      <c r="AU335" s="146" t="s">
        <v>132</v>
      </c>
      <c r="AY335" s="17" t="s">
        <v>125</v>
      </c>
      <c r="BE335" s="147">
        <f>IF(N335="základní",J335,0)</f>
        <v>0</v>
      </c>
      <c r="BF335" s="147">
        <f>IF(N335="snížená",J335,0)</f>
        <v>0</v>
      </c>
      <c r="BG335" s="147">
        <f>IF(N335="zákl. přenesená",J335,0)</f>
        <v>0</v>
      </c>
      <c r="BH335" s="147">
        <f>IF(N335="sníž. přenesená",J335,0)</f>
        <v>0</v>
      </c>
      <c r="BI335" s="147">
        <f>IF(N335="nulová",J335,0)</f>
        <v>0</v>
      </c>
      <c r="BJ335" s="17" t="s">
        <v>132</v>
      </c>
      <c r="BK335" s="147">
        <f>ROUND(I335*H335,2)</f>
        <v>0</v>
      </c>
      <c r="BL335" s="17" t="s">
        <v>131</v>
      </c>
      <c r="BM335" s="146" t="s">
        <v>385</v>
      </c>
    </row>
    <row r="336" spans="2:65" s="12" customFormat="1" ht="11.25">
      <c r="B336" s="148"/>
      <c r="D336" s="149" t="s">
        <v>134</v>
      </c>
      <c r="E336" s="150" t="s">
        <v>1</v>
      </c>
      <c r="F336" s="151" t="s">
        <v>181</v>
      </c>
      <c r="H336" s="150" t="s">
        <v>1</v>
      </c>
      <c r="I336" s="152"/>
      <c r="L336" s="148"/>
      <c r="M336" s="153"/>
      <c r="T336" s="154"/>
      <c r="AT336" s="150" t="s">
        <v>134</v>
      </c>
      <c r="AU336" s="150" t="s">
        <v>132</v>
      </c>
      <c r="AV336" s="12" t="s">
        <v>81</v>
      </c>
      <c r="AW336" s="12" t="s">
        <v>30</v>
      </c>
      <c r="AX336" s="12" t="s">
        <v>73</v>
      </c>
      <c r="AY336" s="150" t="s">
        <v>125</v>
      </c>
    </row>
    <row r="337" spans="2:65" s="13" customFormat="1" ht="11.25">
      <c r="B337" s="155"/>
      <c r="D337" s="149" t="s">
        <v>134</v>
      </c>
      <c r="E337" s="156" t="s">
        <v>1</v>
      </c>
      <c r="F337" s="157" t="s">
        <v>386</v>
      </c>
      <c r="H337" s="158">
        <v>4.0140000000000002</v>
      </c>
      <c r="I337" s="159"/>
      <c r="L337" s="155"/>
      <c r="M337" s="160"/>
      <c r="T337" s="161"/>
      <c r="AT337" s="156" t="s">
        <v>134</v>
      </c>
      <c r="AU337" s="156" t="s">
        <v>132</v>
      </c>
      <c r="AV337" s="13" t="s">
        <v>132</v>
      </c>
      <c r="AW337" s="13" t="s">
        <v>30</v>
      </c>
      <c r="AX337" s="13" t="s">
        <v>73</v>
      </c>
      <c r="AY337" s="156" t="s">
        <v>125</v>
      </c>
    </row>
    <row r="338" spans="2:65" s="14" customFormat="1" ht="11.25">
      <c r="B338" s="162"/>
      <c r="D338" s="149" t="s">
        <v>134</v>
      </c>
      <c r="E338" s="163" t="s">
        <v>1</v>
      </c>
      <c r="F338" s="164" t="s">
        <v>137</v>
      </c>
      <c r="H338" s="165">
        <v>4.0140000000000002</v>
      </c>
      <c r="I338" s="166"/>
      <c r="L338" s="162"/>
      <c r="M338" s="167"/>
      <c r="T338" s="168"/>
      <c r="AT338" s="163" t="s">
        <v>134</v>
      </c>
      <c r="AU338" s="163" t="s">
        <v>132</v>
      </c>
      <c r="AV338" s="14" t="s">
        <v>131</v>
      </c>
      <c r="AW338" s="14" t="s">
        <v>30</v>
      </c>
      <c r="AX338" s="14" t="s">
        <v>81</v>
      </c>
      <c r="AY338" s="163" t="s">
        <v>125</v>
      </c>
    </row>
    <row r="339" spans="2:65" s="1" customFormat="1" ht="21.75" customHeight="1">
      <c r="B339" s="133"/>
      <c r="C339" s="134" t="s">
        <v>387</v>
      </c>
      <c r="D339" s="134" t="s">
        <v>127</v>
      </c>
      <c r="E339" s="135" t="s">
        <v>388</v>
      </c>
      <c r="F339" s="136" t="s">
        <v>389</v>
      </c>
      <c r="G339" s="137" t="s">
        <v>130</v>
      </c>
      <c r="H339" s="138">
        <v>7.9379999999999997</v>
      </c>
      <c r="I339" s="139"/>
      <c r="J339" s="140">
        <f>ROUND(I339*H339,2)</f>
        <v>0</v>
      </c>
      <c r="K339" s="141"/>
      <c r="L339" s="32"/>
      <c r="M339" s="142" t="s">
        <v>1</v>
      </c>
      <c r="N339" s="143" t="s">
        <v>39</v>
      </c>
      <c r="P339" s="144">
        <f>O339*H339</f>
        <v>0</v>
      </c>
      <c r="Q339" s="144">
        <v>0</v>
      </c>
      <c r="R339" s="144">
        <f>Q339*H339</f>
        <v>0</v>
      </c>
      <c r="S339" s="144">
        <v>3.2000000000000001E-2</v>
      </c>
      <c r="T339" s="145">
        <f>S339*H339</f>
        <v>0.25401600000000002</v>
      </c>
      <c r="AR339" s="146" t="s">
        <v>131</v>
      </c>
      <c r="AT339" s="146" t="s">
        <v>127</v>
      </c>
      <c r="AU339" s="146" t="s">
        <v>132</v>
      </c>
      <c r="AY339" s="17" t="s">
        <v>125</v>
      </c>
      <c r="BE339" s="147">
        <f>IF(N339="základní",J339,0)</f>
        <v>0</v>
      </c>
      <c r="BF339" s="147">
        <f>IF(N339="snížená",J339,0)</f>
        <v>0</v>
      </c>
      <c r="BG339" s="147">
        <f>IF(N339="zákl. přenesená",J339,0)</f>
        <v>0</v>
      </c>
      <c r="BH339" s="147">
        <f>IF(N339="sníž. přenesená",J339,0)</f>
        <v>0</v>
      </c>
      <c r="BI339" s="147">
        <f>IF(N339="nulová",J339,0)</f>
        <v>0</v>
      </c>
      <c r="BJ339" s="17" t="s">
        <v>132</v>
      </c>
      <c r="BK339" s="147">
        <f>ROUND(I339*H339,2)</f>
        <v>0</v>
      </c>
      <c r="BL339" s="17" t="s">
        <v>131</v>
      </c>
      <c r="BM339" s="146" t="s">
        <v>390</v>
      </c>
    </row>
    <row r="340" spans="2:65" s="12" customFormat="1" ht="11.25">
      <c r="B340" s="148"/>
      <c r="D340" s="149" t="s">
        <v>134</v>
      </c>
      <c r="E340" s="150" t="s">
        <v>1</v>
      </c>
      <c r="F340" s="151" t="s">
        <v>181</v>
      </c>
      <c r="H340" s="150" t="s">
        <v>1</v>
      </c>
      <c r="I340" s="152"/>
      <c r="L340" s="148"/>
      <c r="M340" s="153"/>
      <c r="T340" s="154"/>
      <c r="AT340" s="150" t="s">
        <v>134</v>
      </c>
      <c r="AU340" s="150" t="s">
        <v>132</v>
      </c>
      <c r="AV340" s="12" t="s">
        <v>81</v>
      </c>
      <c r="AW340" s="12" t="s">
        <v>30</v>
      </c>
      <c r="AX340" s="12" t="s">
        <v>73</v>
      </c>
      <c r="AY340" s="150" t="s">
        <v>125</v>
      </c>
    </row>
    <row r="341" spans="2:65" s="13" customFormat="1" ht="11.25">
      <c r="B341" s="155"/>
      <c r="D341" s="149" t="s">
        <v>134</v>
      </c>
      <c r="E341" s="156" t="s">
        <v>1</v>
      </c>
      <c r="F341" s="157" t="s">
        <v>391</v>
      </c>
      <c r="H341" s="158">
        <v>7.9379999999999997</v>
      </c>
      <c r="I341" s="159"/>
      <c r="L341" s="155"/>
      <c r="M341" s="160"/>
      <c r="T341" s="161"/>
      <c r="AT341" s="156" t="s">
        <v>134</v>
      </c>
      <c r="AU341" s="156" t="s">
        <v>132</v>
      </c>
      <c r="AV341" s="13" t="s">
        <v>132</v>
      </c>
      <c r="AW341" s="13" t="s">
        <v>30</v>
      </c>
      <c r="AX341" s="13" t="s">
        <v>73</v>
      </c>
      <c r="AY341" s="156" t="s">
        <v>125</v>
      </c>
    </row>
    <row r="342" spans="2:65" s="14" customFormat="1" ht="11.25">
      <c r="B342" s="162"/>
      <c r="D342" s="149" t="s">
        <v>134</v>
      </c>
      <c r="E342" s="163" t="s">
        <v>1</v>
      </c>
      <c r="F342" s="164" t="s">
        <v>137</v>
      </c>
      <c r="H342" s="165">
        <v>7.9379999999999997</v>
      </c>
      <c r="I342" s="166"/>
      <c r="L342" s="162"/>
      <c r="M342" s="167"/>
      <c r="T342" s="168"/>
      <c r="AT342" s="163" t="s">
        <v>134</v>
      </c>
      <c r="AU342" s="163" t="s">
        <v>132</v>
      </c>
      <c r="AV342" s="14" t="s">
        <v>131</v>
      </c>
      <c r="AW342" s="14" t="s">
        <v>30</v>
      </c>
      <c r="AX342" s="14" t="s">
        <v>81</v>
      </c>
      <c r="AY342" s="163" t="s">
        <v>125</v>
      </c>
    </row>
    <row r="343" spans="2:65" s="1" customFormat="1" ht="21.75" customHeight="1">
      <c r="B343" s="133"/>
      <c r="C343" s="134" t="s">
        <v>392</v>
      </c>
      <c r="D343" s="134" t="s">
        <v>127</v>
      </c>
      <c r="E343" s="135" t="s">
        <v>393</v>
      </c>
      <c r="F343" s="136" t="s">
        <v>394</v>
      </c>
      <c r="G343" s="137" t="s">
        <v>130</v>
      </c>
      <c r="H343" s="138">
        <v>3.3260000000000001</v>
      </c>
      <c r="I343" s="139"/>
      <c r="J343" s="140">
        <f>ROUND(I343*H343,2)</f>
        <v>0</v>
      </c>
      <c r="K343" s="141"/>
      <c r="L343" s="32"/>
      <c r="M343" s="142" t="s">
        <v>1</v>
      </c>
      <c r="N343" s="143" t="s">
        <v>39</v>
      </c>
      <c r="P343" s="144">
        <f>O343*H343</f>
        <v>0</v>
      </c>
      <c r="Q343" s="144">
        <v>0</v>
      </c>
      <c r="R343" s="144">
        <f>Q343*H343</f>
        <v>0</v>
      </c>
      <c r="S343" s="144">
        <v>6.7000000000000004E-2</v>
      </c>
      <c r="T343" s="145">
        <f>S343*H343</f>
        <v>0.22284200000000001</v>
      </c>
      <c r="AR343" s="146" t="s">
        <v>131</v>
      </c>
      <c r="AT343" s="146" t="s">
        <v>127</v>
      </c>
      <c r="AU343" s="146" t="s">
        <v>132</v>
      </c>
      <c r="AY343" s="17" t="s">
        <v>125</v>
      </c>
      <c r="BE343" s="147">
        <f>IF(N343="základní",J343,0)</f>
        <v>0</v>
      </c>
      <c r="BF343" s="147">
        <f>IF(N343="snížená",J343,0)</f>
        <v>0</v>
      </c>
      <c r="BG343" s="147">
        <f>IF(N343="zákl. přenesená",J343,0)</f>
        <v>0</v>
      </c>
      <c r="BH343" s="147">
        <f>IF(N343="sníž. přenesená",J343,0)</f>
        <v>0</v>
      </c>
      <c r="BI343" s="147">
        <f>IF(N343="nulová",J343,0)</f>
        <v>0</v>
      </c>
      <c r="BJ343" s="17" t="s">
        <v>132</v>
      </c>
      <c r="BK343" s="147">
        <f>ROUND(I343*H343,2)</f>
        <v>0</v>
      </c>
      <c r="BL343" s="17" t="s">
        <v>131</v>
      </c>
      <c r="BM343" s="146" t="s">
        <v>395</v>
      </c>
    </row>
    <row r="344" spans="2:65" s="12" customFormat="1" ht="11.25">
      <c r="B344" s="148"/>
      <c r="D344" s="149" t="s">
        <v>134</v>
      </c>
      <c r="E344" s="150" t="s">
        <v>1</v>
      </c>
      <c r="F344" s="151" t="s">
        <v>181</v>
      </c>
      <c r="H344" s="150" t="s">
        <v>1</v>
      </c>
      <c r="I344" s="152"/>
      <c r="L344" s="148"/>
      <c r="M344" s="153"/>
      <c r="T344" s="154"/>
      <c r="AT344" s="150" t="s">
        <v>134</v>
      </c>
      <c r="AU344" s="150" t="s">
        <v>132</v>
      </c>
      <c r="AV344" s="12" t="s">
        <v>81</v>
      </c>
      <c r="AW344" s="12" t="s">
        <v>30</v>
      </c>
      <c r="AX344" s="12" t="s">
        <v>73</v>
      </c>
      <c r="AY344" s="150" t="s">
        <v>125</v>
      </c>
    </row>
    <row r="345" spans="2:65" s="13" customFormat="1" ht="11.25">
      <c r="B345" s="155"/>
      <c r="D345" s="149" t="s">
        <v>134</v>
      </c>
      <c r="E345" s="156" t="s">
        <v>1</v>
      </c>
      <c r="F345" s="157" t="s">
        <v>396</v>
      </c>
      <c r="H345" s="158">
        <v>3.3260000000000001</v>
      </c>
      <c r="I345" s="159"/>
      <c r="L345" s="155"/>
      <c r="M345" s="160"/>
      <c r="T345" s="161"/>
      <c r="AT345" s="156" t="s">
        <v>134</v>
      </c>
      <c r="AU345" s="156" t="s">
        <v>132</v>
      </c>
      <c r="AV345" s="13" t="s">
        <v>132</v>
      </c>
      <c r="AW345" s="13" t="s">
        <v>30</v>
      </c>
      <c r="AX345" s="13" t="s">
        <v>73</v>
      </c>
      <c r="AY345" s="156" t="s">
        <v>125</v>
      </c>
    </row>
    <row r="346" spans="2:65" s="14" customFormat="1" ht="11.25">
      <c r="B346" s="162"/>
      <c r="D346" s="149" t="s">
        <v>134</v>
      </c>
      <c r="E346" s="163" t="s">
        <v>1</v>
      </c>
      <c r="F346" s="164" t="s">
        <v>137</v>
      </c>
      <c r="H346" s="165">
        <v>3.3260000000000001</v>
      </c>
      <c r="I346" s="166"/>
      <c r="L346" s="162"/>
      <c r="M346" s="167"/>
      <c r="T346" s="168"/>
      <c r="AT346" s="163" t="s">
        <v>134</v>
      </c>
      <c r="AU346" s="163" t="s">
        <v>132</v>
      </c>
      <c r="AV346" s="14" t="s">
        <v>131</v>
      </c>
      <c r="AW346" s="14" t="s">
        <v>30</v>
      </c>
      <c r="AX346" s="14" t="s">
        <v>81</v>
      </c>
      <c r="AY346" s="163" t="s">
        <v>125</v>
      </c>
    </row>
    <row r="347" spans="2:65" s="1" customFormat="1" ht="33" customHeight="1">
      <c r="B347" s="133"/>
      <c r="C347" s="134" t="s">
        <v>397</v>
      </c>
      <c r="D347" s="134" t="s">
        <v>127</v>
      </c>
      <c r="E347" s="135" t="s">
        <v>398</v>
      </c>
      <c r="F347" s="136" t="s">
        <v>399</v>
      </c>
      <c r="G347" s="137" t="s">
        <v>130</v>
      </c>
      <c r="H347" s="138">
        <v>210</v>
      </c>
      <c r="I347" s="139"/>
      <c r="J347" s="140">
        <f>ROUND(I347*H347,2)</f>
        <v>0</v>
      </c>
      <c r="K347" s="141"/>
      <c r="L347" s="32"/>
      <c r="M347" s="142" t="s">
        <v>1</v>
      </c>
      <c r="N347" s="143" t="s">
        <v>39</v>
      </c>
      <c r="P347" s="144">
        <f>O347*H347</f>
        <v>0</v>
      </c>
      <c r="Q347" s="144">
        <v>0</v>
      </c>
      <c r="R347" s="144">
        <f>Q347*H347</f>
        <v>0</v>
      </c>
      <c r="S347" s="144">
        <v>1.2999999999999999E-3</v>
      </c>
      <c r="T347" s="145">
        <f>S347*H347</f>
        <v>0.27299999999999996</v>
      </c>
      <c r="AR347" s="146" t="s">
        <v>131</v>
      </c>
      <c r="AT347" s="146" t="s">
        <v>127</v>
      </c>
      <c r="AU347" s="146" t="s">
        <v>132</v>
      </c>
      <c r="AY347" s="17" t="s">
        <v>125</v>
      </c>
      <c r="BE347" s="147">
        <f>IF(N347="základní",J347,0)</f>
        <v>0</v>
      </c>
      <c r="BF347" s="147">
        <f>IF(N347="snížená",J347,0)</f>
        <v>0</v>
      </c>
      <c r="BG347" s="147">
        <f>IF(N347="zákl. přenesená",J347,0)</f>
        <v>0</v>
      </c>
      <c r="BH347" s="147">
        <f>IF(N347="sníž. přenesená",J347,0)</f>
        <v>0</v>
      </c>
      <c r="BI347" s="147">
        <f>IF(N347="nulová",J347,0)</f>
        <v>0</v>
      </c>
      <c r="BJ347" s="17" t="s">
        <v>132</v>
      </c>
      <c r="BK347" s="147">
        <f>ROUND(I347*H347,2)</f>
        <v>0</v>
      </c>
      <c r="BL347" s="17" t="s">
        <v>131</v>
      </c>
      <c r="BM347" s="146" t="s">
        <v>400</v>
      </c>
    </row>
    <row r="348" spans="2:65" s="12" customFormat="1" ht="11.25">
      <c r="B348" s="148"/>
      <c r="D348" s="149" t="s">
        <v>134</v>
      </c>
      <c r="E348" s="150" t="s">
        <v>1</v>
      </c>
      <c r="F348" s="151" t="s">
        <v>135</v>
      </c>
      <c r="H348" s="150" t="s">
        <v>1</v>
      </c>
      <c r="I348" s="152"/>
      <c r="L348" s="148"/>
      <c r="M348" s="153"/>
      <c r="T348" s="154"/>
      <c r="AT348" s="150" t="s">
        <v>134</v>
      </c>
      <c r="AU348" s="150" t="s">
        <v>132</v>
      </c>
      <c r="AV348" s="12" t="s">
        <v>81</v>
      </c>
      <c r="AW348" s="12" t="s">
        <v>30</v>
      </c>
      <c r="AX348" s="12" t="s">
        <v>73</v>
      </c>
      <c r="AY348" s="150" t="s">
        <v>125</v>
      </c>
    </row>
    <row r="349" spans="2:65" s="13" customFormat="1" ht="11.25">
      <c r="B349" s="155"/>
      <c r="D349" s="149" t="s">
        <v>134</v>
      </c>
      <c r="E349" s="156" t="s">
        <v>1</v>
      </c>
      <c r="F349" s="157" t="s">
        <v>401</v>
      </c>
      <c r="H349" s="158">
        <v>210</v>
      </c>
      <c r="I349" s="159"/>
      <c r="L349" s="155"/>
      <c r="M349" s="160"/>
      <c r="T349" s="161"/>
      <c r="AT349" s="156" t="s">
        <v>134</v>
      </c>
      <c r="AU349" s="156" t="s">
        <v>132</v>
      </c>
      <c r="AV349" s="13" t="s">
        <v>132</v>
      </c>
      <c r="AW349" s="13" t="s">
        <v>30</v>
      </c>
      <c r="AX349" s="13" t="s">
        <v>73</v>
      </c>
      <c r="AY349" s="156" t="s">
        <v>125</v>
      </c>
    </row>
    <row r="350" spans="2:65" s="14" customFormat="1" ht="11.25">
      <c r="B350" s="162"/>
      <c r="D350" s="149" t="s">
        <v>134</v>
      </c>
      <c r="E350" s="163" t="s">
        <v>1</v>
      </c>
      <c r="F350" s="164" t="s">
        <v>137</v>
      </c>
      <c r="H350" s="165">
        <v>210</v>
      </c>
      <c r="I350" s="166"/>
      <c r="L350" s="162"/>
      <c r="M350" s="167"/>
      <c r="T350" s="168"/>
      <c r="AT350" s="163" t="s">
        <v>134</v>
      </c>
      <c r="AU350" s="163" t="s">
        <v>132</v>
      </c>
      <c r="AV350" s="14" t="s">
        <v>131</v>
      </c>
      <c r="AW350" s="14" t="s">
        <v>30</v>
      </c>
      <c r="AX350" s="14" t="s">
        <v>81</v>
      </c>
      <c r="AY350" s="163" t="s">
        <v>125</v>
      </c>
    </row>
    <row r="351" spans="2:65" s="11" customFormat="1" ht="22.9" customHeight="1">
      <c r="B351" s="121"/>
      <c r="D351" s="122" t="s">
        <v>72</v>
      </c>
      <c r="E351" s="131" t="s">
        <v>402</v>
      </c>
      <c r="F351" s="131" t="s">
        <v>403</v>
      </c>
      <c r="I351" s="124"/>
      <c r="J351" s="132">
        <f>BK351</f>
        <v>0</v>
      </c>
      <c r="L351" s="121"/>
      <c r="M351" s="126"/>
      <c r="P351" s="127">
        <f>SUM(P352:P378)</f>
        <v>0</v>
      </c>
      <c r="R351" s="127">
        <f>SUM(R352:R378)</f>
        <v>0</v>
      </c>
      <c r="T351" s="128">
        <f>SUM(T352:T378)</f>
        <v>0</v>
      </c>
      <c r="AR351" s="122" t="s">
        <v>81</v>
      </c>
      <c r="AT351" s="129" t="s">
        <v>72</v>
      </c>
      <c r="AU351" s="129" t="s">
        <v>81</v>
      </c>
      <c r="AY351" s="122" t="s">
        <v>125</v>
      </c>
      <c r="BK351" s="130">
        <f>SUM(BK352:BK378)</f>
        <v>0</v>
      </c>
    </row>
    <row r="352" spans="2:65" s="1" customFormat="1" ht="24.2" customHeight="1">
      <c r="B352" s="133"/>
      <c r="C352" s="134" t="s">
        <v>404</v>
      </c>
      <c r="D352" s="134" t="s">
        <v>127</v>
      </c>
      <c r="E352" s="135" t="s">
        <v>405</v>
      </c>
      <c r="F352" s="136" t="s">
        <v>406</v>
      </c>
      <c r="G352" s="137" t="s">
        <v>154</v>
      </c>
      <c r="H352" s="138">
        <v>5.3419999999999996</v>
      </c>
      <c r="I352" s="139"/>
      <c r="J352" s="140">
        <f>ROUND(I352*H352,2)</f>
        <v>0</v>
      </c>
      <c r="K352" s="141"/>
      <c r="L352" s="32"/>
      <c r="M352" s="142" t="s">
        <v>1</v>
      </c>
      <c r="N352" s="143" t="s">
        <v>39</v>
      </c>
      <c r="P352" s="144">
        <f>O352*H352</f>
        <v>0</v>
      </c>
      <c r="Q352" s="144">
        <v>0</v>
      </c>
      <c r="R352" s="144">
        <f>Q352*H352</f>
        <v>0</v>
      </c>
      <c r="S352" s="144">
        <v>0</v>
      </c>
      <c r="T352" s="145">
        <f>S352*H352</f>
        <v>0</v>
      </c>
      <c r="AR352" s="146" t="s">
        <v>131</v>
      </c>
      <c r="AT352" s="146" t="s">
        <v>127</v>
      </c>
      <c r="AU352" s="146" t="s">
        <v>132</v>
      </c>
      <c r="AY352" s="17" t="s">
        <v>125</v>
      </c>
      <c r="BE352" s="147">
        <f>IF(N352="základní",J352,0)</f>
        <v>0</v>
      </c>
      <c r="BF352" s="147">
        <f>IF(N352="snížená",J352,0)</f>
        <v>0</v>
      </c>
      <c r="BG352" s="147">
        <f>IF(N352="zákl. přenesená",J352,0)</f>
        <v>0</v>
      </c>
      <c r="BH352" s="147">
        <f>IF(N352="sníž. přenesená",J352,0)</f>
        <v>0</v>
      </c>
      <c r="BI352" s="147">
        <f>IF(N352="nulová",J352,0)</f>
        <v>0</v>
      </c>
      <c r="BJ352" s="17" t="s">
        <v>132</v>
      </c>
      <c r="BK352" s="147">
        <f>ROUND(I352*H352,2)</f>
        <v>0</v>
      </c>
      <c r="BL352" s="17" t="s">
        <v>131</v>
      </c>
      <c r="BM352" s="146" t="s">
        <v>407</v>
      </c>
    </row>
    <row r="353" spans="2:65" s="13" customFormat="1" ht="11.25">
      <c r="B353" s="155"/>
      <c r="D353" s="149" t="s">
        <v>134</v>
      </c>
      <c r="E353" s="156" t="s">
        <v>1</v>
      </c>
      <c r="F353" s="157" t="s">
        <v>408</v>
      </c>
      <c r="H353" s="158">
        <v>5.3419999999999996</v>
      </c>
      <c r="I353" s="159"/>
      <c r="L353" s="155"/>
      <c r="M353" s="160"/>
      <c r="T353" s="161"/>
      <c r="AT353" s="156" t="s">
        <v>134</v>
      </c>
      <c r="AU353" s="156" t="s">
        <v>132</v>
      </c>
      <c r="AV353" s="13" t="s">
        <v>132</v>
      </c>
      <c r="AW353" s="13" t="s">
        <v>30</v>
      </c>
      <c r="AX353" s="13" t="s">
        <v>73</v>
      </c>
      <c r="AY353" s="156" t="s">
        <v>125</v>
      </c>
    </row>
    <row r="354" spans="2:65" s="14" customFormat="1" ht="11.25">
      <c r="B354" s="162"/>
      <c r="D354" s="149" t="s">
        <v>134</v>
      </c>
      <c r="E354" s="163" t="s">
        <v>1</v>
      </c>
      <c r="F354" s="164" t="s">
        <v>137</v>
      </c>
      <c r="H354" s="165">
        <v>5.3419999999999996</v>
      </c>
      <c r="I354" s="166"/>
      <c r="L354" s="162"/>
      <c r="M354" s="167"/>
      <c r="T354" s="168"/>
      <c r="AT354" s="163" t="s">
        <v>134</v>
      </c>
      <c r="AU354" s="163" t="s">
        <v>132</v>
      </c>
      <c r="AV354" s="14" t="s">
        <v>131</v>
      </c>
      <c r="AW354" s="14" t="s">
        <v>30</v>
      </c>
      <c r="AX354" s="14" t="s">
        <v>81</v>
      </c>
      <c r="AY354" s="163" t="s">
        <v>125</v>
      </c>
    </row>
    <row r="355" spans="2:65" s="1" customFormat="1" ht="24.2" customHeight="1">
      <c r="B355" s="133"/>
      <c r="C355" s="134" t="s">
        <v>409</v>
      </c>
      <c r="D355" s="134" t="s">
        <v>127</v>
      </c>
      <c r="E355" s="135" t="s">
        <v>410</v>
      </c>
      <c r="F355" s="136" t="s">
        <v>411</v>
      </c>
      <c r="G355" s="137" t="s">
        <v>154</v>
      </c>
      <c r="H355" s="138">
        <v>5.3419999999999996</v>
      </c>
      <c r="I355" s="139"/>
      <c r="J355" s="140">
        <f>ROUND(I355*H355,2)</f>
        <v>0</v>
      </c>
      <c r="K355" s="141"/>
      <c r="L355" s="32"/>
      <c r="M355" s="142" t="s">
        <v>1</v>
      </c>
      <c r="N355" s="143" t="s">
        <v>39</v>
      </c>
      <c r="P355" s="144">
        <f>O355*H355</f>
        <v>0</v>
      </c>
      <c r="Q355" s="144">
        <v>0</v>
      </c>
      <c r="R355" s="144">
        <f>Q355*H355</f>
        <v>0</v>
      </c>
      <c r="S355" s="144">
        <v>0</v>
      </c>
      <c r="T355" s="145">
        <f>S355*H355</f>
        <v>0</v>
      </c>
      <c r="AR355" s="146" t="s">
        <v>131</v>
      </c>
      <c r="AT355" s="146" t="s">
        <v>127</v>
      </c>
      <c r="AU355" s="146" t="s">
        <v>132</v>
      </c>
      <c r="AY355" s="17" t="s">
        <v>125</v>
      </c>
      <c r="BE355" s="147">
        <f>IF(N355="základní",J355,0)</f>
        <v>0</v>
      </c>
      <c r="BF355" s="147">
        <f>IF(N355="snížená",J355,0)</f>
        <v>0</v>
      </c>
      <c r="BG355" s="147">
        <f>IF(N355="zákl. přenesená",J355,0)</f>
        <v>0</v>
      </c>
      <c r="BH355" s="147">
        <f>IF(N355="sníž. přenesená",J355,0)</f>
        <v>0</v>
      </c>
      <c r="BI355" s="147">
        <f>IF(N355="nulová",J355,0)</f>
        <v>0</v>
      </c>
      <c r="BJ355" s="17" t="s">
        <v>132</v>
      </c>
      <c r="BK355" s="147">
        <f>ROUND(I355*H355,2)</f>
        <v>0</v>
      </c>
      <c r="BL355" s="17" t="s">
        <v>131</v>
      </c>
      <c r="BM355" s="146" t="s">
        <v>412</v>
      </c>
    </row>
    <row r="356" spans="2:65" s="13" customFormat="1" ht="11.25">
      <c r="B356" s="155"/>
      <c r="D356" s="149" t="s">
        <v>134</v>
      </c>
      <c r="E356" s="156" t="s">
        <v>1</v>
      </c>
      <c r="F356" s="157" t="s">
        <v>408</v>
      </c>
      <c r="H356" s="158">
        <v>5.3419999999999996</v>
      </c>
      <c r="I356" s="159"/>
      <c r="L356" s="155"/>
      <c r="M356" s="160"/>
      <c r="T356" s="161"/>
      <c r="AT356" s="156" t="s">
        <v>134</v>
      </c>
      <c r="AU356" s="156" t="s">
        <v>132</v>
      </c>
      <c r="AV356" s="13" t="s">
        <v>132</v>
      </c>
      <c r="AW356" s="13" t="s">
        <v>30</v>
      </c>
      <c r="AX356" s="13" t="s">
        <v>73</v>
      </c>
      <c r="AY356" s="156" t="s">
        <v>125</v>
      </c>
    </row>
    <row r="357" spans="2:65" s="14" customFormat="1" ht="11.25">
      <c r="B357" s="162"/>
      <c r="D357" s="149" t="s">
        <v>134</v>
      </c>
      <c r="E357" s="163" t="s">
        <v>1</v>
      </c>
      <c r="F357" s="164" t="s">
        <v>137</v>
      </c>
      <c r="H357" s="165">
        <v>5.3419999999999996</v>
      </c>
      <c r="I357" s="166"/>
      <c r="L357" s="162"/>
      <c r="M357" s="167"/>
      <c r="T357" s="168"/>
      <c r="AT357" s="163" t="s">
        <v>134</v>
      </c>
      <c r="AU357" s="163" t="s">
        <v>132</v>
      </c>
      <c r="AV357" s="14" t="s">
        <v>131</v>
      </c>
      <c r="AW357" s="14" t="s">
        <v>30</v>
      </c>
      <c r="AX357" s="14" t="s">
        <v>81</v>
      </c>
      <c r="AY357" s="163" t="s">
        <v>125</v>
      </c>
    </row>
    <row r="358" spans="2:65" s="1" customFormat="1" ht="24.2" customHeight="1">
      <c r="B358" s="133"/>
      <c r="C358" s="134" t="s">
        <v>413</v>
      </c>
      <c r="D358" s="134" t="s">
        <v>127</v>
      </c>
      <c r="E358" s="135" t="s">
        <v>414</v>
      </c>
      <c r="F358" s="136" t="s">
        <v>415</v>
      </c>
      <c r="G358" s="137" t="s">
        <v>154</v>
      </c>
      <c r="H358" s="138">
        <v>48.078000000000003</v>
      </c>
      <c r="I358" s="139"/>
      <c r="J358" s="140">
        <f>ROUND(I358*H358,2)</f>
        <v>0</v>
      </c>
      <c r="K358" s="141"/>
      <c r="L358" s="32"/>
      <c r="M358" s="142" t="s">
        <v>1</v>
      </c>
      <c r="N358" s="143" t="s">
        <v>39</v>
      </c>
      <c r="P358" s="144">
        <f>O358*H358</f>
        <v>0</v>
      </c>
      <c r="Q358" s="144">
        <v>0</v>
      </c>
      <c r="R358" s="144">
        <f>Q358*H358</f>
        <v>0</v>
      </c>
      <c r="S358" s="144">
        <v>0</v>
      </c>
      <c r="T358" s="145">
        <f>S358*H358</f>
        <v>0</v>
      </c>
      <c r="AR358" s="146" t="s">
        <v>131</v>
      </c>
      <c r="AT358" s="146" t="s">
        <v>127</v>
      </c>
      <c r="AU358" s="146" t="s">
        <v>132</v>
      </c>
      <c r="AY358" s="17" t="s">
        <v>125</v>
      </c>
      <c r="BE358" s="147">
        <f>IF(N358="základní",J358,0)</f>
        <v>0</v>
      </c>
      <c r="BF358" s="147">
        <f>IF(N358="snížená",J358,0)</f>
        <v>0</v>
      </c>
      <c r="BG358" s="147">
        <f>IF(N358="zákl. přenesená",J358,0)</f>
        <v>0</v>
      </c>
      <c r="BH358" s="147">
        <f>IF(N358="sníž. přenesená",J358,0)</f>
        <v>0</v>
      </c>
      <c r="BI358" s="147">
        <f>IF(N358="nulová",J358,0)</f>
        <v>0</v>
      </c>
      <c r="BJ358" s="17" t="s">
        <v>132</v>
      </c>
      <c r="BK358" s="147">
        <f>ROUND(I358*H358,2)</f>
        <v>0</v>
      </c>
      <c r="BL358" s="17" t="s">
        <v>131</v>
      </c>
      <c r="BM358" s="146" t="s">
        <v>416</v>
      </c>
    </row>
    <row r="359" spans="2:65" s="13" customFormat="1" ht="11.25">
      <c r="B359" s="155"/>
      <c r="D359" s="149" t="s">
        <v>134</v>
      </c>
      <c r="F359" s="157" t="s">
        <v>417</v>
      </c>
      <c r="H359" s="158">
        <v>48.078000000000003</v>
      </c>
      <c r="I359" s="159"/>
      <c r="L359" s="155"/>
      <c r="M359" s="160"/>
      <c r="T359" s="161"/>
      <c r="AT359" s="156" t="s">
        <v>134</v>
      </c>
      <c r="AU359" s="156" t="s">
        <v>132</v>
      </c>
      <c r="AV359" s="13" t="s">
        <v>132</v>
      </c>
      <c r="AW359" s="13" t="s">
        <v>3</v>
      </c>
      <c r="AX359" s="13" t="s">
        <v>81</v>
      </c>
      <c r="AY359" s="156" t="s">
        <v>125</v>
      </c>
    </row>
    <row r="360" spans="2:65" s="1" customFormat="1" ht="44.25" customHeight="1">
      <c r="B360" s="133"/>
      <c r="C360" s="134" t="s">
        <v>418</v>
      </c>
      <c r="D360" s="134" t="s">
        <v>127</v>
      </c>
      <c r="E360" s="135" t="s">
        <v>419</v>
      </c>
      <c r="F360" s="136" t="s">
        <v>420</v>
      </c>
      <c r="G360" s="137" t="s">
        <v>154</v>
      </c>
      <c r="H360" s="138">
        <v>5.3419999999999996</v>
      </c>
      <c r="I360" s="139"/>
      <c r="J360" s="140">
        <f>ROUND(I360*H360,2)</f>
        <v>0</v>
      </c>
      <c r="K360" s="141"/>
      <c r="L360" s="32"/>
      <c r="M360" s="142" t="s">
        <v>1</v>
      </c>
      <c r="N360" s="143" t="s">
        <v>39</v>
      </c>
      <c r="P360" s="144">
        <f>O360*H360</f>
        <v>0</v>
      </c>
      <c r="Q360" s="144">
        <v>0</v>
      </c>
      <c r="R360" s="144">
        <f>Q360*H360</f>
        <v>0</v>
      </c>
      <c r="S360" s="144">
        <v>0</v>
      </c>
      <c r="T360" s="145">
        <f>S360*H360</f>
        <v>0</v>
      </c>
      <c r="AR360" s="146" t="s">
        <v>131</v>
      </c>
      <c r="AT360" s="146" t="s">
        <v>127</v>
      </c>
      <c r="AU360" s="146" t="s">
        <v>132</v>
      </c>
      <c r="AY360" s="17" t="s">
        <v>125</v>
      </c>
      <c r="BE360" s="147">
        <f>IF(N360="základní",J360,0)</f>
        <v>0</v>
      </c>
      <c r="BF360" s="147">
        <f>IF(N360="snížená",J360,0)</f>
        <v>0</v>
      </c>
      <c r="BG360" s="147">
        <f>IF(N360="zákl. přenesená",J360,0)</f>
        <v>0</v>
      </c>
      <c r="BH360" s="147">
        <f>IF(N360="sníž. přenesená",J360,0)</f>
        <v>0</v>
      </c>
      <c r="BI360" s="147">
        <f>IF(N360="nulová",J360,0)</f>
        <v>0</v>
      </c>
      <c r="BJ360" s="17" t="s">
        <v>132</v>
      </c>
      <c r="BK360" s="147">
        <f>ROUND(I360*H360,2)</f>
        <v>0</v>
      </c>
      <c r="BL360" s="17" t="s">
        <v>131</v>
      </c>
      <c r="BM360" s="146" t="s">
        <v>421</v>
      </c>
    </row>
    <row r="361" spans="2:65" s="13" customFormat="1" ht="11.25">
      <c r="B361" s="155"/>
      <c r="D361" s="149" t="s">
        <v>134</v>
      </c>
      <c r="E361" s="156" t="s">
        <v>1</v>
      </c>
      <c r="F361" s="157" t="s">
        <v>408</v>
      </c>
      <c r="H361" s="158">
        <v>5.3419999999999996</v>
      </c>
      <c r="I361" s="159"/>
      <c r="L361" s="155"/>
      <c r="M361" s="160"/>
      <c r="T361" s="161"/>
      <c r="AT361" s="156" t="s">
        <v>134</v>
      </c>
      <c r="AU361" s="156" t="s">
        <v>132</v>
      </c>
      <c r="AV361" s="13" t="s">
        <v>132</v>
      </c>
      <c r="AW361" s="13" t="s">
        <v>30</v>
      </c>
      <c r="AX361" s="13" t="s">
        <v>73</v>
      </c>
      <c r="AY361" s="156" t="s">
        <v>125</v>
      </c>
    </row>
    <row r="362" spans="2:65" s="14" customFormat="1" ht="11.25">
      <c r="B362" s="162"/>
      <c r="D362" s="149" t="s">
        <v>134</v>
      </c>
      <c r="E362" s="163" t="s">
        <v>1</v>
      </c>
      <c r="F362" s="164" t="s">
        <v>137</v>
      </c>
      <c r="H362" s="165">
        <v>5.3419999999999996</v>
      </c>
      <c r="I362" s="166"/>
      <c r="L362" s="162"/>
      <c r="M362" s="167"/>
      <c r="T362" s="168"/>
      <c r="AT362" s="163" t="s">
        <v>134</v>
      </c>
      <c r="AU362" s="163" t="s">
        <v>132</v>
      </c>
      <c r="AV362" s="14" t="s">
        <v>131</v>
      </c>
      <c r="AW362" s="14" t="s">
        <v>30</v>
      </c>
      <c r="AX362" s="14" t="s">
        <v>81</v>
      </c>
      <c r="AY362" s="163" t="s">
        <v>125</v>
      </c>
    </row>
    <row r="363" spans="2:65" s="1" customFormat="1" ht="21.75" customHeight="1">
      <c r="B363" s="133"/>
      <c r="C363" s="134" t="s">
        <v>422</v>
      </c>
      <c r="D363" s="134" t="s">
        <v>127</v>
      </c>
      <c r="E363" s="135" t="s">
        <v>423</v>
      </c>
      <c r="F363" s="136" t="s">
        <v>424</v>
      </c>
      <c r="G363" s="137" t="s">
        <v>154</v>
      </c>
      <c r="H363" s="138">
        <v>5.2350000000000003</v>
      </c>
      <c r="I363" s="139"/>
      <c r="J363" s="140">
        <f>ROUND(I363*H363,2)</f>
        <v>0</v>
      </c>
      <c r="K363" s="141"/>
      <c r="L363" s="32"/>
      <c r="M363" s="142" t="s">
        <v>1</v>
      </c>
      <c r="N363" s="143" t="s">
        <v>39</v>
      </c>
      <c r="P363" s="144">
        <f>O363*H363</f>
        <v>0</v>
      </c>
      <c r="Q363" s="144">
        <v>0</v>
      </c>
      <c r="R363" s="144">
        <f>Q363*H363</f>
        <v>0</v>
      </c>
      <c r="S363" s="144">
        <v>0</v>
      </c>
      <c r="T363" s="145">
        <f>S363*H363</f>
        <v>0</v>
      </c>
      <c r="AR363" s="146" t="s">
        <v>131</v>
      </c>
      <c r="AT363" s="146" t="s">
        <v>127</v>
      </c>
      <c r="AU363" s="146" t="s">
        <v>132</v>
      </c>
      <c r="AY363" s="17" t="s">
        <v>125</v>
      </c>
      <c r="BE363" s="147">
        <f>IF(N363="základní",J363,0)</f>
        <v>0</v>
      </c>
      <c r="BF363" s="147">
        <f>IF(N363="snížená",J363,0)</f>
        <v>0</v>
      </c>
      <c r="BG363" s="147">
        <f>IF(N363="zákl. přenesená",J363,0)</f>
        <v>0</v>
      </c>
      <c r="BH363" s="147">
        <f>IF(N363="sníž. přenesená",J363,0)</f>
        <v>0</v>
      </c>
      <c r="BI363" s="147">
        <f>IF(N363="nulová",J363,0)</f>
        <v>0</v>
      </c>
      <c r="BJ363" s="17" t="s">
        <v>132</v>
      </c>
      <c r="BK363" s="147">
        <f>ROUND(I363*H363,2)</f>
        <v>0</v>
      </c>
      <c r="BL363" s="17" t="s">
        <v>131</v>
      </c>
      <c r="BM363" s="146" t="s">
        <v>425</v>
      </c>
    </row>
    <row r="364" spans="2:65" s="13" customFormat="1" ht="11.25">
      <c r="B364" s="155"/>
      <c r="D364" s="149" t="s">
        <v>134</v>
      </c>
      <c r="E364" s="156" t="s">
        <v>1</v>
      </c>
      <c r="F364" s="157" t="s">
        <v>426</v>
      </c>
      <c r="H364" s="158">
        <v>5.2350000000000003</v>
      </c>
      <c r="I364" s="159"/>
      <c r="L364" s="155"/>
      <c r="M364" s="160"/>
      <c r="T364" s="161"/>
      <c r="AT364" s="156" t="s">
        <v>134</v>
      </c>
      <c r="AU364" s="156" t="s">
        <v>132</v>
      </c>
      <c r="AV364" s="13" t="s">
        <v>132</v>
      </c>
      <c r="AW364" s="13" t="s">
        <v>30</v>
      </c>
      <c r="AX364" s="13" t="s">
        <v>73</v>
      </c>
      <c r="AY364" s="156" t="s">
        <v>125</v>
      </c>
    </row>
    <row r="365" spans="2:65" s="14" customFormat="1" ht="11.25">
      <c r="B365" s="162"/>
      <c r="D365" s="149" t="s">
        <v>134</v>
      </c>
      <c r="E365" s="163" t="s">
        <v>1</v>
      </c>
      <c r="F365" s="164" t="s">
        <v>137</v>
      </c>
      <c r="H365" s="165">
        <v>5.2350000000000003</v>
      </c>
      <c r="I365" s="166"/>
      <c r="L365" s="162"/>
      <c r="M365" s="167"/>
      <c r="T365" s="168"/>
      <c r="AT365" s="163" t="s">
        <v>134</v>
      </c>
      <c r="AU365" s="163" t="s">
        <v>132</v>
      </c>
      <c r="AV365" s="14" t="s">
        <v>131</v>
      </c>
      <c r="AW365" s="14" t="s">
        <v>30</v>
      </c>
      <c r="AX365" s="14" t="s">
        <v>81</v>
      </c>
      <c r="AY365" s="163" t="s">
        <v>125</v>
      </c>
    </row>
    <row r="366" spans="2:65" s="1" customFormat="1" ht="24.2" customHeight="1">
      <c r="B366" s="133"/>
      <c r="C366" s="134" t="s">
        <v>427</v>
      </c>
      <c r="D366" s="134" t="s">
        <v>127</v>
      </c>
      <c r="E366" s="135" t="s">
        <v>428</v>
      </c>
      <c r="F366" s="136" t="s">
        <v>429</v>
      </c>
      <c r="G366" s="137" t="s">
        <v>154</v>
      </c>
      <c r="H366" s="138">
        <v>47.115000000000002</v>
      </c>
      <c r="I366" s="139"/>
      <c r="J366" s="140">
        <f>ROUND(I366*H366,2)</f>
        <v>0</v>
      </c>
      <c r="K366" s="141"/>
      <c r="L366" s="32"/>
      <c r="M366" s="142" t="s">
        <v>1</v>
      </c>
      <c r="N366" s="143" t="s">
        <v>39</v>
      </c>
      <c r="P366" s="144">
        <f>O366*H366</f>
        <v>0</v>
      </c>
      <c r="Q366" s="144">
        <v>0</v>
      </c>
      <c r="R366" s="144">
        <f>Q366*H366</f>
        <v>0</v>
      </c>
      <c r="S366" s="144">
        <v>0</v>
      </c>
      <c r="T366" s="145">
        <f>S366*H366</f>
        <v>0</v>
      </c>
      <c r="AR366" s="146" t="s">
        <v>131</v>
      </c>
      <c r="AT366" s="146" t="s">
        <v>127</v>
      </c>
      <c r="AU366" s="146" t="s">
        <v>132</v>
      </c>
      <c r="AY366" s="17" t="s">
        <v>125</v>
      </c>
      <c r="BE366" s="147">
        <f>IF(N366="základní",J366,0)</f>
        <v>0</v>
      </c>
      <c r="BF366" s="147">
        <f>IF(N366="snížená",J366,0)</f>
        <v>0</v>
      </c>
      <c r="BG366" s="147">
        <f>IF(N366="zákl. přenesená",J366,0)</f>
        <v>0</v>
      </c>
      <c r="BH366" s="147">
        <f>IF(N366="sníž. přenesená",J366,0)</f>
        <v>0</v>
      </c>
      <c r="BI366" s="147">
        <f>IF(N366="nulová",J366,0)</f>
        <v>0</v>
      </c>
      <c r="BJ366" s="17" t="s">
        <v>132</v>
      </c>
      <c r="BK366" s="147">
        <f>ROUND(I366*H366,2)</f>
        <v>0</v>
      </c>
      <c r="BL366" s="17" t="s">
        <v>131</v>
      </c>
      <c r="BM366" s="146" t="s">
        <v>430</v>
      </c>
    </row>
    <row r="367" spans="2:65" s="13" customFormat="1" ht="11.25">
      <c r="B367" s="155"/>
      <c r="D367" s="149" t="s">
        <v>134</v>
      </c>
      <c r="F367" s="157" t="s">
        <v>431</v>
      </c>
      <c r="H367" s="158">
        <v>47.115000000000002</v>
      </c>
      <c r="I367" s="159"/>
      <c r="L367" s="155"/>
      <c r="M367" s="160"/>
      <c r="T367" s="161"/>
      <c r="AT367" s="156" t="s">
        <v>134</v>
      </c>
      <c r="AU367" s="156" t="s">
        <v>132</v>
      </c>
      <c r="AV367" s="13" t="s">
        <v>132</v>
      </c>
      <c r="AW367" s="13" t="s">
        <v>3</v>
      </c>
      <c r="AX367" s="13" t="s">
        <v>81</v>
      </c>
      <c r="AY367" s="156" t="s">
        <v>125</v>
      </c>
    </row>
    <row r="368" spans="2:65" s="1" customFormat="1" ht="21.75" customHeight="1">
      <c r="B368" s="133"/>
      <c r="C368" s="134" t="s">
        <v>432</v>
      </c>
      <c r="D368" s="134" t="s">
        <v>127</v>
      </c>
      <c r="E368" s="135" t="s">
        <v>433</v>
      </c>
      <c r="F368" s="136" t="s">
        <v>434</v>
      </c>
      <c r="G368" s="137" t="s">
        <v>154</v>
      </c>
      <c r="H368" s="138">
        <v>4.242</v>
      </c>
      <c r="I368" s="139"/>
      <c r="J368" s="140">
        <f>ROUND(I368*H368,2)</f>
        <v>0</v>
      </c>
      <c r="K368" s="141"/>
      <c r="L368" s="32"/>
      <c r="M368" s="142" t="s">
        <v>1</v>
      </c>
      <c r="N368" s="143" t="s">
        <v>39</v>
      </c>
      <c r="P368" s="144">
        <f>O368*H368</f>
        <v>0</v>
      </c>
      <c r="Q368" s="144">
        <v>0</v>
      </c>
      <c r="R368" s="144">
        <f>Q368*H368</f>
        <v>0</v>
      </c>
      <c r="S368" s="144">
        <v>0</v>
      </c>
      <c r="T368" s="145">
        <f>S368*H368</f>
        <v>0</v>
      </c>
      <c r="AR368" s="146" t="s">
        <v>131</v>
      </c>
      <c r="AT368" s="146" t="s">
        <v>127</v>
      </c>
      <c r="AU368" s="146" t="s">
        <v>132</v>
      </c>
      <c r="AY368" s="17" t="s">
        <v>125</v>
      </c>
      <c r="BE368" s="147">
        <f>IF(N368="základní",J368,0)</f>
        <v>0</v>
      </c>
      <c r="BF368" s="147">
        <f>IF(N368="snížená",J368,0)</f>
        <v>0</v>
      </c>
      <c r="BG368" s="147">
        <f>IF(N368="zákl. přenesená",J368,0)</f>
        <v>0</v>
      </c>
      <c r="BH368" s="147">
        <f>IF(N368="sníž. přenesená",J368,0)</f>
        <v>0</v>
      </c>
      <c r="BI368" s="147">
        <f>IF(N368="nulová",J368,0)</f>
        <v>0</v>
      </c>
      <c r="BJ368" s="17" t="s">
        <v>132</v>
      </c>
      <c r="BK368" s="147">
        <f>ROUND(I368*H368,2)</f>
        <v>0</v>
      </c>
      <c r="BL368" s="17" t="s">
        <v>131</v>
      </c>
      <c r="BM368" s="146" t="s">
        <v>435</v>
      </c>
    </row>
    <row r="369" spans="2:65" s="13" customFormat="1" ht="11.25">
      <c r="B369" s="155"/>
      <c r="D369" s="149" t="s">
        <v>134</v>
      </c>
      <c r="E369" s="156" t="s">
        <v>1</v>
      </c>
      <c r="F369" s="157" t="s">
        <v>436</v>
      </c>
      <c r="H369" s="158">
        <v>4.242</v>
      </c>
      <c r="I369" s="159"/>
      <c r="L369" s="155"/>
      <c r="M369" s="160"/>
      <c r="T369" s="161"/>
      <c r="AT369" s="156" t="s">
        <v>134</v>
      </c>
      <c r="AU369" s="156" t="s">
        <v>132</v>
      </c>
      <c r="AV369" s="13" t="s">
        <v>132</v>
      </c>
      <c r="AW369" s="13" t="s">
        <v>30</v>
      </c>
      <c r="AX369" s="13" t="s">
        <v>73</v>
      </c>
      <c r="AY369" s="156" t="s">
        <v>125</v>
      </c>
    </row>
    <row r="370" spans="2:65" s="14" customFormat="1" ht="11.25">
      <c r="B370" s="162"/>
      <c r="D370" s="149" t="s">
        <v>134</v>
      </c>
      <c r="E370" s="163" t="s">
        <v>1</v>
      </c>
      <c r="F370" s="164" t="s">
        <v>137</v>
      </c>
      <c r="H370" s="165">
        <v>4.242</v>
      </c>
      <c r="I370" s="166"/>
      <c r="L370" s="162"/>
      <c r="M370" s="167"/>
      <c r="T370" s="168"/>
      <c r="AT370" s="163" t="s">
        <v>134</v>
      </c>
      <c r="AU370" s="163" t="s">
        <v>132</v>
      </c>
      <c r="AV370" s="14" t="s">
        <v>131</v>
      </c>
      <c r="AW370" s="14" t="s">
        <v>30</v>
      </c>
      <c r="AX370" s="14" t="s">
        <v>81</v>
      </c>
      <c r="AY370" s="163" t="s">
        <v>125</v>
      </c>
    </row>
    <row r="371" spans="2:65" s="1" customFormat="1" ht="24.2" customHeight="1">
      <c r="B371" s="133"/>
      <c r="C371" s="134" t="s">
        <v>437</v>
      </c>
      <c r="D371" s="134" t="s">
        <v>127</v>
      </c>
      <c r="E371" s="135" t="s">
        <v>438</v>
      </c>
      <c r="F371" s="136" t="s">
        <v>439</v>
      </c>
      <c r="G371" s="137" t="s">
        <v>154</v>
      </c>
      <c r="H371" s="138">
        <v>38.177999999999997</v>
      </c>
      <c r="I371" s="139"/>
      <c r="J371" s="140">
        <f>ROUND(I371*H371,2)</f>
        <v>0</v>
      </c>
      <c r="K371" s="141"/>
      <c r="L371" s="32"/>
      <c r="M371" s="142" t="s">
        <v>1</v>
      </c>
      <c r="N371" s="143" t="s">
        <v>39</v>
      </c>
      <c r="P371" s="144">
        <f>O371*H371</f>
        <v>0</v>
      </c>
      <c r="Q371" s="144">
        <v>0</v>
      </c>
      <c r="R371" s="144">
        <f>Q371*H371</f>
        <v>0</v>
      </c>
      <c r="S371" s="144">
        <v>0</v>
      </c>
      <c r="T371" s="145">
        <f>S371*H371</f>
        <v>0</v>
      </c>
      <c r="AR371" s="146" t="s">
        <v>131</v>
      </c>
      <c r="AT371" s="146" t="s">
        <v>127</v>
      </c>
      <c r="AU371" s="146" t="s">
        <v>132</v>
      </c>
      <c r="AY371" s="17" t="s">
        <v>125</v>
      </c>
      <c r="BE371" s="147">
        <f>IF(N371="základní",J371,0)</f>
        <v>0</v>
      </c>
      <c r="BF371" s="147">
        <f>IF(N371="snížená",J371,0)</f>
        <v>0</v>
      </c>
      <c r="BG371" s="147">
        <f>IF(N371="zákl. přenesená",J371,0)</f>
        <v>0</v>
      </c>
      <c r="BH371" s="147">
        <f>IF(N371="sníž. přenesená",J371,0)</f>
        <v>0</v>
      </c>
      <c r="BI371" s="147">
        <f>IF(N371="nulová",J371,0)</f>
        <v>0</v>
      </c>
      <c r="BJ371" s="17" t="s">
        <v>132</v>
      </c>
      <c r="BK371" s="147">
        <f>ROUND(I371*H371,2)</f>
        <v>0</v>
      </c>
      <c r="BL371" s="17" t="s">
        <v>131</v>
      </c>
      <c r="BM371" s="146" t="s">
        <v>440</v>
      </c>
    </row>
    <row r="372" spans="2:65" s="13" customFormat="1" ht="11.25">
      <c r="B372" s="155"/>
      <c r="D372" s="149" t="s">
        <v>134</v>
      </c>
      <c r="F372" s="157" t="s">
        <v>441</v>
      </c>
      <c r="H372" s="158">
        <v>38.177999999999997</v>
      </c>
      <c r="I372" s="159"/>
      <c r="L372" s="155"/>
      <c r="M372" s="160"/>
      <c r="T372" s="161"/>
      <c r="AT372" s="156" t="s">
        <v>134</v>
      </c>
      <c r="AU372" s="156" t="s">
        <v>132</v>
      </c>
      <c r="AV372" s="13" t="s">
        <v>132</v>
      </c>
      <c r="AW372" s="13" t="s">
        <v>3</v>
      </c>
      <c r="AX372" s="13" t="s">
        <v>81</v>
      </c>
      <c r="AY372" s="156" t="s">
        <v>125</v>
      </c>
    </row>
    <row r="373" spans="2:65" s="1" customFormat="1" ht="37.9" customHeight="1">
      <c r="B373" s="133"/>
      <c r="C373" s="134" t="s">
        <v>442</v>
      </c>
      <c r="D373" s="134" t="s">
        <v>127</v>
      </c>
      <c r="E373" s="135" t="s">
        <v>443</v>
      </c>
      <c r="F373" s="136" t="s">
        <v>444</v>
      </c>
      <c r="G373" s="137" t="s">
        <v>154</v>
      </c>
      <c r="H373" s="138">
        <v>4.242</v>
      </c>
      <c r="I373" s="139"/>
      <c r="J373" s="140">
        <f>ROUND(I373*H373,2)</f>
        <v>0</v>
      </c>
      <c r="K373" s="141"/>
      <c r="L373" s="32"/>
      <c r="M373" s="142" t="s">
        <v>1</v>
      </c>
      <c r="N373" s="143" t="s">
        <v>39</v>
      </c>
      <c r="P373" s="144">
        <f>O373*H373</f>
        <v>0</v>
      </c>
      <c r="Q373" s="144">
        <v>0</v>
      </c>
      <c r="R373" s="144">
        <f>Q373*H373</f>
        <v>0</v>
      </c>
      <c r="S373" s="144">
        <v>0</v>
      </c>
      <c r="T373" s="145">
        <f>S373*H373</f>
        <v>0</v>
      </c>
      <c r="AR373" s="146" t="s">
        <v>131</v>
      </c>
      <c r="AT373" s="146" t="s">
        <v>127</v>
      </c>
      <c r="AU373" s="146" t="s">
        <v>132</v>
      </c>
      <c r="AY373" s="17" t="s">
        <v>125</v>
      </c>
      <c r="BE373" s="147">
        <f>IF(N373="základní",J373,0)</f>
        <v>0</v>
      </c>
      <c r="BF373" s="147">
        <f>IF(N373="snížená",J373,0)</f>
        <v>0</v>
      </c>
      <c r="BG373" s="147">
        <f>IF(N373="zákl. přenesená",J373,0)</f>
        <v>0</v>
      </c>
      <c r="BH373" s="147">
        <f>IF(N373="sníž. přenesená",J373,0)</f>
        <v>0</v>
      </c>
      <c r="BI373" s="147">
        <f>IF(N373="nulová",J373,0)</f>
        <v>0</v>
      </c>
      <c r="BJ373" s="17" t="s">
        <v>132</v>
      </c>
      <c r="BK373" s="147">
        <f>ROUND(I373*H373,2)</f>
        <v>0</v>
      </c>
      <c r="BL373" s="17" t="s">
        <v>131</v>
      </c>
      <c r="BM373" s="146" t="s">
        <v>445</v>
      </c>
    </row>
    <row r="374" spans="2:65" s="13" customFormat="1" ht="11.25">
      <c r="B374" s="155"/>
      <c r="D374" s="149" t="s">
        <v>134</v>
      </c>
      <c r="E374" s="156" t="s">
        <v>1</v>
      </c>
      <c r="F374" s="157" t="s">
        <v>436</v>
      </c>
      <c r="H374" s="158">
        <v>4.242</v>
      </c>
      <c r="I374" s="159"/>
      <c r="L374" s="155"/>
      <c r="M374" s="160"/>
      <c r="T374" s="161"/>
      <c r="AT374" s="156" t="s">
        <v>134</v>
      </c>
      <c r="AU374" s="156" t="s">
        <v>132</v>
      </c>
      <c r="AV374" s="13" t="s">
        <v>132</v>
      </c>
      <c r="AW374" s="13" t="s">
        <v>30</v>
      </c>
      <c r="AX374" s="13" t="s">
        <v>73</v>
      </c>
      <c r="AY374" s="156" t="s">
        <v>125</v>
      </c>
    </row>
    <row r="375" spans="2:65" s="14" customFormat="1" ht="11.25">
      <c r="B375" s="162"/>
      <c r="D375" s="149" t="s">
        <v>134</v>
      </c>
      <c r="E375" s="163" t="s">
        <v>1</v>
      </c>
      <c r="F375" s="164" t="s">
        <v>137</v>
      </c>
      <c r="H375" s="165">
        <v>4.242</v>
      </c>
      <c r="I375" s="166"/>
      <c r="L375" s="162"/>
      <c r="M375" s="167"/>
      <c r="T375" s="168"/>
      <c r="AT375" s="163" t="s">
        <v>134</v>
      </c>
      <c r="AU375" s="163" t="s">
        <v>132</v>
      </c>
      <c r="AV375" s="14" t="s">
        <v>131</v>
      </c>
      <c r="AW375" s="14" t="s">
        <v>30</v>
      </c>
      <c r="AX375" s="14" t="s">
        <v>81</v>
      </c>
      <c r="AY375" s="163" t="s">
        <v>125</v>
      </c>
    </row>
    <row r="376" spans="2:65" s="1" customFormat="1" ht="44.25" customHeight="1">
      <c r="B376" s="133"/>
      <c r="C376" s="134" t="s">
        <v>446</v>
      </c>
      <c r="D376" s="134" t="s">
        <v>127</v>
      </c>
      <c r="E376" s="135" t="s">
        <v>447</v>
      </c>
      <c r="F376" s="136" t="s">
        <v>448</v>
      </c>
      <c r="G376" s="137" t="s">
        <v>154</v>
      </c>
      <c r="H376" s="138">
        <v>5.2350000000000003</v>
      </c>
      <c r="I376" s="139"/>
      <c r="J376" s="140">
        <f>ROUND(I376*H376,2)</f>
        <v>0</v>
      </c>
      <c r="K376" s="141"/>
      <c r="L376" s="32"/>
      <c r="M376" s="142" t="s">
        <v>1</v>
      </c>
      <c r="N376" s="143" t="s">
        <v>39</v>
      </c>
      <c r="P376" s="144">
        <f>O376*H376</f>
        <v>0</v>
      </c>
      <c r="Q376" s="144">
        <v>0</v>
      </c>
      <c r="R376" s="144">
        <f>Q376*H376</f>
        <v>0</v>
      </c>
      <c r="S376" s="144">
        <v>0</v>
      </c>
      <c r="T376" s="145">
        <f>S376*H376</f>
        <v>0</v>
      </c>
      <c r="AR376" s="146" t="s">
        <v>131</v>
      </c>
      <c r="AT376" s="146" t="s">
        <v>127</v>
      </c>
      <c r="AU376" s="146" t="s">
        <v>132</v>
      </c>
      <c r="AY376" s="17" t="s">
        <v>125</v>
      </c>
      <c r="BE376" s="147">
        <f>IF(N376="základní",J376,0)</f>
        <v>0</v>
      </c>
      <c r="BF376" s="147">
        <f>IF(N376="snížená",J376,0)</f>
        <v>0</v>
      </c>
      <c r="BG376" s="147">
        <f>IF(N376="zákl. přenesená",J376,0)</f>
        <v>0</v>
      </c>
      <c r="BH376" s="147">
        <f>IF(N376="sníž. přenesená",J376,0)</f>
        <v>0</v>
      </c>
      <c r="BI376" s="147">
        <f>IF(N376="nulová",J376,0)</f>
        <v>0</v>
      </c>
      <c r="BJ376" s="17" t="s">
        <v>132</v>
      </c>
      <c r="BK376" s="147">
        <f>ROUND(I376*H376,2)</f>
        <v>0</v>
      </c>
      <c r="BL376" s="17" t="s">
        <v>131</v>
      </c>
      <c r="BM376" s="146" t="s">
        <v>449</v>
      </c>
    </row>
    <row r="377" spans="2:65" s="13" customFormat="1" ht="11.25">
      <c r="B377" s="155"/>
      <c r="D377" s="149" t="s">
        <v>134</v>
      </c>
      <c r="E377" s="156" t="s">
        <v>1</v>
      </c>
      <c r="F377" s="157" t="s">
        <v>426</v>
      </c>
      <c r="H377" s="158">
        <v>5.2350000000000003</v>
      </c>
      <c r="I377" s="159"/>
      <c r="L377" s="155"/>
      <c r="M377" s="160"/>
      <c r="T377" s="161"/>
      <c r="AT377" s="156" t="s">
        <v>134</v>
      </c>
      <c r="AU377" s="156" t="s">
        <v>132</v>
      </c>
      <c r="AV377" s="13" t="s">
        <v>132</v>
      </c>
      <c r="AW377" s="13" t="s">
        <v>30</v>
      </c>
      <c r="AX377" s="13" t="s">
        <v>73</v>
      </c>
      <c r="AY377" s="156" t="s">
        <v>125</v>
      </c>
    </row>
    <row r="378" spans="2:65" s="14" customFormat="1" ht="11.25">
      <c r="B378" s="162"/>
      <c r="D378" s="149" t="s">
        <v>134</v>
      </c>
      <c r="E378" s="163" t="s">
        <v>1</v>
      </c>
      <c r="F378" s="164" t="s">
        <v>137</v>
      </c>
      <c r="H378" s="165">
        <v>5.2350000000000003</v>
      </c>
      <c r="I378" s="166"/>
      <c r="L378" s="162"/>
      <c r="M378" s="167"/>
      <c r="T378" s="168"/>
      <c r="AT378" s="163" t="s">
        <v>134</v>
      </c>
      <c r="AU378" s="163" t="s">
        <v>132</v>
      </c>
      <c r="AV378" s="14" t="s">
        <v>131</v>
      </c>
      <c r="AW378" s="14" t="s">
        <v>30</v>
      </c>
      <c r="AX378" s="14" t="s">
        <v>81</v>
      </c>
      <c r="AY378" s="163" t="s">
        <v>125</v>
      </c>
    </row>
    <row r="379" spans="2:65" s="11" customFormat="1" ht="22.9" customHeight="1">
      <c r="B379" s="121"/>
      <c r="D379" s="122" t="s">
        <v>72</v>
      </c>
      <c r="E379" s="131" t="s">
        <v>450</v>
      </c>
      <c r="F379" s="131" t="s">
        <v>451</v>
      </c>
      <c r="I379" s="124"/>
      <c r="J379" s="132">
        <f>BK379</f>
        <v>0</v>
      </c>
      <c r="L379" s="121"/>
      <c r="M379" s="126"/>
      <c r="P379" s="127">
        <f>SUM(P380:P381)</f>
        <v>0</v>
      </c>
      <c r="R379" s="127">
        <f>SUM(R380:R381)</f>
        <v>0</v>
      </c>
      <c r="T379" s="128">
        <f>SUM(T380:T381)</f>
        <v>0</v>
      </c>
      <c r="AR379" s="122" t="s">
        <v>81</v>
      </c>
      <c r="AT379" s="129" t="s">
        <v>72</v>
      </c>
      <c r="AU379" s="129" t="s">
        <v>81</v>
      </c>
      <c r="AY379" s="122" t="s">
        <v>125</v>
      </c>
      <c r="BK379" s="130">
        <f>SUM(BK380:BK381)</f>
        <v>0</v>
      </c>
    </row>
    <row r="380" spans="2:65" s="1" customFormat="1" ht="21.75" customHeight="1">
      <c r="B380" s="133"/>
      <c r="C380" s="134" t="s">
        <v>452</v>
      </c>
      <c r="D380" s="134" t="s">
        <v>127</v>
      </c>
      <c r="E380" s="135" t="s">
        <v>453</v>
      </c>
      <c r="F380" s="136" t="s">
        <v>454</v>
      </c>
      <c r="G380" s="137" t="s">
        <v>154</v>
      </c>
      <c r="H380" s="138">
        <v>29.596</v>
      </c>
      <c r="I380" s="139"/>
      <c r="J380" s="140">
        <f>ROUND(I380*H380,2)</f>
        <v>0</v>
      </c>
      <c r="K380" s="141"/>
      <c r="L380" s="32"/>
      <c r="M380" s="142" t="s">
        <v>1</v>
      </c>
      <c r="N380" s="143" t="s">
        <v>39</v>
      </c>
      <c r="P380" s="144">
        <f>O380*H380</f>
        <v>0</v>
      </c>
      <c r="Q380" s="144">
        <v>0</v>
      </c>
      <c r="R380" s="144">
        <f>Q380*H380</f>
        <v>0</v>
      </c>
      <c r="S380" s="144">
        <v>0</v>
      </c>
      <c r="T380" s="145">
        <f>S380*H380</f>
        <v>0</v>
      </c>
      <c r="AR380" s="146" t="s">
        <v>131</v>
      </c>
      <c r="AT380" s="146" t="s">
        <v>127</v>
      </c>
      <c r="AU380" s="146" t="s">
        <v>132</v>
      </c>
      <c r="AY380" s="17" t="s">
        <v>125</v>
      </c>
      <c r="BE380" s="147">
        <f>IF(N380="základní",J380,0)</f>
        <v>0</v>
      </c>
      <c r="BF380" s="147">
        <f>IF(N380="snížená",J380,0)</f>
        <v>0</v>
      </c>
      <c r="BG380" s="147">
        <f>IF(N380="zákl. přenesená",J380,0)</f>
        <v>0</v>
      </c>
      <c r="BH380" s="147">
        <f>IF(N380="sníž. přenesená",J380,0)</f>
        <v>0</v>
      </c>
      <c r="BI380" s="147">
        <f>IF(N380="nulová",J380,0)</f>
        <v>0</v>
      </c>
      <c r="BJ380" s="17" t="s">
        <v>132</v>
      </c>
      <c r="BK380" s="147">
        <f>ROUND(I380*H380,2)</f>
        <v>0</v>
      </c>
      <c r="BL380" s="17" t="s">
        <v>131</v>
      </c>
      <c r="BM380" s="146" t="s">
        <v>455</v>
      </c>
    </row>
    <row r="381" spans="2:65" s="1" customFormat="1" ht="24.2" customHeight="1">
      <c r="B381" s="133"/>
      <c r="C381" s="134" t="s">
        <v>456</v>
      </c>
      <c r="D381" s="134" t="s">
        <v>127</v>
      </c>
      <c r="E381" s="135" t="s">
        <v>457</v>
      </c>
      <c r="F381" s="136" t="s">
        <v>458</v>
      </c>
      <c r="G381" s="137" t="s">
        <v>154</v>
      </c>
      <c r="H381" s="138">
        <v>29.596</v>
      </c>
      <c r="I381" s="139"/>
      <c r="J381" s="140">
        <f>ROUND(I381*H381,2)</f>
        <v>0</v>
      </c>
      <c r="K381" s="141"/>
      <c r="L381" s="32"/>
      <c r="M381" s="142" t="s">
        <v>1</v>
      </c>
      <c r="N381" s="143" t="s">
        <v>39</v>
      </c>
      <c r="P381" s="144">
        <f>O381*H381</f>
        <v>0</v>
      </c>
      <c r="Q381" s="144">
        <v>0</v>
      </c>
      <c r="R381" s="144">
        <f>Q381*H381</f>
        <v>0</v>
      </c>
      <c r="S381" s="144">
        <v>0</v>
      </c>
      <c r="T381" s="145">
        <f>S381*H381</f>
        <v>0</v>
      </c>
      <c r="AR381" s="146" t="s">
        <v>131</v>
      </c>
      <c r="AT381" s="146" t="s">
        <v>127</v>
      </c>
      <c r="AU381" s="146" t="s">
        <v>132</v>
      </c>
      <c r="AY381" s="17" t="s">
        <v>125</v>
      </c>
      <c r="BE381" s="147">
        <f>IF(N381="základní",J381,0)</f>
        <v>0</v>
      </c>
      <c r="BF381" s="147">
        <f>IF(N381="snížená",J381,0)</f>
        <v>0</v>
      </c>
      <c r="BG381" s="147">
        <f>IF(N381="zákl. přenesená",J381,0)</f>
        <v>0</v>
      </c>
      <c r="BH381" s="147">
        <f>IF(N381="sníž. přenesená",J381,0)</f>
        <v>0</v>
      </c>
      <c r="BI381" s="147">
        <f>IF(N381="nulová",J381,0)</f>
        <v>0</v>
      </c>
      <c r="BJ381" s="17" t="s">
        <v>132</v>
      </c>
      <c r="BK381" s="147">
        <f>ROUND(I381*H381,2)</f>
        <v>0</v>
      </c>
      <c r="BL381" s="17" t="s">
        <v>131</v>
      </c>
      <c r="BM381" s="146" t="s">
        <v>459</v>
      </c>
    </row>
    <row r="382" spans="2:65" s="11" customFormat="1" ht="25.9" customHeight="1">
      <c r="B382" s="121"/>
      <c r="D382" s="122" t="s">
        <v>72</v>
      </c>
      <c r="E382" s="123" t="s">
        <v>460</v>
      </c>
      <c r="F382" s="123" t="s">
        <v>461</v>
      </c>
      <c r="I382" s="124"/>
      <c r="J382" s="125">
        <f>BK382</f>
        <v>0</v>
      </c>
      <c r="L382" s="121"/>
      <c r="M382" s="126"/>
      <c r="P382" s="127">
        <f>P383+P392+P415+P423+P558+P812+P831+P874</f>
        <v>0</v>
      </c>
      <c r="R382" s="127">
        <f>R383+R392+R415+R423+R558+R812+R831+R874</f>
        <v>4.8636160999999998</v>
      </c>
      <c r="T382" s="128">
        <f>T383+T392+T415+T423+T558+T812+T831+T874</f>
        <v>1.9188536999999999</v>
      </c>
      <c r="AR382" s="122" t="s">
        <v>132</v>
      </c>
      <c r="AT382" s="129" t="s">
        <v>72</v>
      </c>
      <c r="AU382" s="129" t="s">
        <v>73</v>
      </c>
      <c r="AY382" s="122" t="s">
        <v>125</v>
      </c>
      <c r="BK382" s="130">
        <f>BK383+BK392+BK415+BK423+BK558+BK812+BK831+BK874</f>
        <v>0</v>
      </c>
    </row>
    <row r="383" spans="2:65" s="11" customFormat="1" ht="22.9" customHeight="1">
      <c r="B383" s="121"/>
      <c r="D383" s="122" t="s">
        <v>72</v>
      </c>
      <c r="E383" s="131" t="s">
        <v>462</v>
      </c>
      <c r="F383" s="131" t="s">
        <v>463</v>
      </c>
      <c r="I383" s="124"/>
      <c r="J383" s="132">
        <f>BK383</f>
        <v>0</v>
      </c>
      <c r="L383" s="121"/>
      <c r="M383" s="126"/>
      <c r="P383" s="127">
        <f>SUM(P384:P391)</f>
        <v>0</v>
      </c>
      <c r="R383" s="127">
        <f>SUM(R384:R391)</f>
        <v>4.5279999999999999E-3</v>
      </c>
      <c r="T383" s="128">
        <f>SUM(T384:T391)</f>
        <v>0</v>
      </c>
      <c r="AR383" s="122" t="s">
        <v>132</v>
      </c>
      <c r="AT383" s="129" t="s">
        <v>72</v>
      </c>
      <c r="AU383" s="129" t="s">
        <v>81</v>
      </c>
      <c r="AY383" s="122" t="s">
        <v>125</v>
      </c>
      <c r="BK383" s="130">
        <f>SUM(BK384:BK391)</f>
        <v>0</v>
      </c>
    </row>
    <row r="384" spans="2:65" s="1" customFormat="1" ht="24.2" customHeight="1">
      <c r="B384" s="133"/>
      <c r="C384" s="134" t="s">
        <v>464</v>
      </c>
      <c r="D384" s="134" t="s">
        <v>127</v>
      </c>
      <c r="E384" s="135" t="s">
        <v>465</v>
      </c>
      <c r="F384" s="136" t="s">
        <v>466</v>
      </c>
      <c r="G384" s="137" t="s">
        <v>130</v>
      </c>
      <c r="H384" s="138">
        <v>11.32</v>
      </c>
      <c r="I384" s="139"/>
      <c r="J384" s="140">
        <f>ROUND(I384*H384,2)</f>
        <v>0</v>
      </c>
      <c r="K384" s="141"/>
      <c r="L384" s="32"/>
      <c r="M384" s="142" t="s">
        <v>1</v>
      </c>
      <c r="N384" s="143" t="s">
        <v>39</v>
      </c>
      <c r="P384" s="144">
        <f>O384*H384</f>
        <v>0</v>
      </c>
      <c r="Q384" s="144">
        <v>4.0000000000000002E-4</v>
      </c>
      <c r="R384" s="144">
        <f>Q384*H384</f>
        <v>4.5279999999999999E-3</v>
      </c>
      <c r="S384" s="144">
        <v>0</v>
      </c>
      <c r="T384" s="145">
        <f>S384*H384</f>
        <v>0</v>
      </c>
      <c r="AR384" s="146" t="s">
        <v>214</v>
      </c>
      <c r="AT384" s="146" t="s">
        <v>127</v>
      </c>
      <c r="AU384" s="146" t="s">
        <v>132</v>
      </c>
      <c r="AY384" s="17" t="s">
        <v>125</v>
      </c>
      <c r="BE384" s="147">
        <f>IF(N384="základní",J384,0)</f>
        <v>0</v>
      </c>
      <c r="BF384" s="147">
        <f>IF(N384="snížená",J384,0)</f>
        <v>0</v>
      </c>
      <c r="BG384" s="147">
        <f>IF(N384="zákl. přenesená",J384,0)</f>
        <v>0</v>
      </c>
      <c r="BH384" s="147">
        <f>IF(N384="sníž. přenesená",J384,0)</f>
        <v>0</v>
      </c>
      <c r="BI384" s="147">
        <f>IF(N384="nulová",J384,0)</f>
        <v>0</v>
      </c>
      <c r="BJ384" s="17" t="s">
        <v>132</v>
      </c>
      <c r="BK384" s="147">
        <f>ROUND(I384*H384,2)</f>
        <v>0</v>
      </c>
      <c r="BL384" s="17" t="s">
        <v>214</v>
      </c>
      <c r="BM384" s="146" t="s">
        <v>467</v>
      </c>
    </row>
    <row r="385" spans="2:65" s="12" customFormat="1" ht="11.25">
      <c r="B385" s="148"/>
      <c r="D385" s="149" t="s">
        <v>134</v>
      </c>
      <c r="E385" s="150" t="s">
        <v>1</v>
      </c>
      <c r="F385" s="151" t="s">
        <v>135</v>
      </c>
      <c r="H385" s="150" t="s">
        <v>1</v>
      </c>
      <c r="I385" s="152"/>
      <c r="L385" s="148"/>
      <c r="M385" s="153"/>
      <c r="T385" s="154"/>
      <c r="AT385" s="150" t="s">
        <v>134</v>
      </c>
      <c r="AU385" s="150" t="s">
        <v>132</v>
      </c>
      <c r="AV385" s="12" t="s">
        <v>81</v>
      </c>
      <c r="AW385" s="12" t="s">
        <v>30</v>
      </c>
      <c r="AX385" s="12" t="s">
        <v>73</v>
      </c>
      <c r="AY385" s="150" t="s">
        <v>125</v>
      </c>
    </row>
    <row r="386" spans="2:65" s="12" customFormat="1" ht="11.25">
      <c r="B386" s="148"/>
      <c r="D386" s="149" t="s">
        <v>134</v>
      </c>
      <c r="E386" s="150" t="s">
        <v>1</v>
      </c>
      <c r="F386" s="151" t="s">
        <v>468</v>
      </c>
      <c r="H386" s="150" t="s">
        <v>1</v>
      </c>
      <c r="I386" s="152"/>
      <c r="L386" s="148"/>
      <c r="M386" s="153"/>
      <c r="T386" s="154"/>
      <c r="AT386" s="150" t="s">
        <v>134</v>
      </c>
      <c r="AU386" s="150" t="s">
        <v>132</v>
      </c>
      <c r="AV386" s="12" t="s">
        <v>81</v>
      </c>
      <c r="AW386" s="12" t="s">
        <v>30</v>
      </c>
      <c r="AX386" s="12" t="s">
        <v>73</v>
      </c>
      <c r="AY386" s="150" t="s">
        <v>125</v>
      </c>
    </row>
    <row r="387" spans="2:65" s="13" customFormat="1" ht="11.25">
      <c r="B387" s="155"/>
      <c r="D387" s="149" t="s">
        <v>134</v>
      </c>
      <c r="E387" s="156" t="s">
        <v>1</v>
      </c>
      <c r="F387" s="157" t="s">
        <v>469</v>
      </c>
      <c r="H387" s="158">
        <v>4.62</v>
      </c>
      <c r="I387" s="159"/>
      <c r="L387" s="155"/>
      <c r="M387" s="160"/>
      <c r="T387" s="161"/>
      <c r="AT387" s="156" t="s">
        <v>134</v>
      </c>
      <c r="AU387" s="156" t="s">
        <v>132</v>
      </c>
      <c r="AV387" s="13" t="s">
        <v>132</v>
      </c>
      <c r="AW387" s="13" t="s">
        <v>30</v>
      </c>
      <c r="AX387" s="13" t="s">
        <v>73</v>
      </c>
      <c r="AY387" s="156" t="s">
        <v>125</v>
      </c>
    </row>
    <row r="388" spans="2:65" s="13" customFormat="1" ht="11.25">
      <c r="B388" s="155"/>
      <c r="D388" s="149" t="s">
        <v>134</v>
      </c>
      <c r="E388" s="156" t="s">
        <v>1</v>
      </c>
      <c r="F388" s="157" t="s">
        <v>470</v>
      </c>
      <c r="H388" s="158">
        <v>6.7</v>
      </c>
      <c r="I388" s="159"/>
      <c r="L388" s="155"/>
      <c r="M388" s="160"/>
      <c r="T388" s="161"/>
      <c r="AT388" s="156" t="s">
        <v>134</v>
      </c>
      <c r="AU388" s="156" t="s">
        <v>132</v>
      </c>
      <c r="AV388" s="13" t="s">
        <v>132</v>
      </c>
      <c r="AW388" s="13" t="s">
        <v>30</v>
      </c>
      <c r="AX388" s="13" t="s">
        <v>73</v>
      </c>
      <c r="AY388" s="156" t="s">
        <v>125</v>
      </c>
    </row>
    <row r="389" spans="2:65" s="14" customFormat="1" ht="11.25">
      <c r="B389" s="162"/>
      <c r="D389" s="149" t="s">
        <v>134</v>
      </c>
      <c r="E389" s="163" t="s">
        <v>1</v>
      </c>
      <c r="F389" s="164" t="s">
        <v>137</v>
      </c>
      <c r="H389" s="165">
        <v>11.32</v>
      </c>
      <c r="I389" s="166"/>
      <c r="L389" s="162"/>
      <c r="M389" s="167"/>
      <c r="T389" s="168"/>
      <c r="AT389" s="163" t="s">
        <v>134</v>
      </c>
      <c r="AU389" s="163" t="s">
        <v>132</v>
      </c>
      <c r="AV389" s="14" t="s">
        <v>131</v>
      </c>
      <c r="AW389" s="14" t="s">
        <v>30</v>
      </c>
      <c r="AX389" s="14" t="s">
        <v>81</v>
      </c>
      <c r="AY389" s="163" t="s">
        <v>125</v>
      </c>
    </row>
    <row r="390" spans="2:65" s="1" customFormat="1" ht="33" customHeight="1">
      <c r="B390" s="133"/>
      <c r="C390" s="134" t="s">
        <v>471</v>
      </c>
      <c r="D390" s="134" t="s">
        <v>127</v>
      </c>
      <c r="E390" s="135" t="s">
        <v>472</v>
      </c>
      <c r="F390" s="136" t="s">
        <v>473</v>
      </c>
      <c r="G390" s="137" t="s">
        <v>474</v>
      </c>
      <c r="H390" s="187"/>
      <c r="I390" s="139"/>
      <c r="J390" s="140">
        <f>ROUND(I390*H390,2)</f>
        <v>0</v>
      </c>
      <c r="K390" s="141"/>
      <c r="L390" s="32"/>
      <c r="M390" s="142" t="s">
        <v>1</v>
      </c>
      <c r="N390" s="143" t="s">
        <v>39</v>
      </c>
      <c r="P390" s="144">
        <f>O390*H390</f>
        <v>0</v>
      </c>
      <c r="Q390" s="144">
        <v>0</v>
      </c>
      <c r="R390" s="144">
        <f>Q390*H390</f>
        <v>0</v>
      </c>
      <c r="S390" s="144">
        <v>0</v>
      </c>
      <c r="T390" s="145">
        <f>S390*H390</f>
        <v>0</v>
      </c>
      <c r="AR390" s="146" t="s">
        <v>214</v>
      </c>
      <c r="AT390" s="146" t="s">
        <v>127</v>
      </c>
      <c r="AU390" s="146" t="s">
        <v>132</v>
      </c>
      <c r="AY390" s="17" t="s">
        <v>125</v>
      </c>
      <c r="BE390" s="147">
        <f>IF(N390="základní",J390,0)</f>
        <v>0</v>
      </c>
      <c r="BF390" s="147">
        <f>IF(N390="snížená",J390,0)</f>
        <v>0</v>
      </c>
      <c r="BG390" s="147">
        <f>IF(N390="zákl. přenesená",J390,0)</f>
        <v>0</v>
      </c>
      <c r="BH390" s="147">
        <f>IF(N390="sníž. přenesená",J390,0)</f>
        <v>0</v>
      </c>
      <c r="BI390" s="147">
        <f>IF(N390="nulová",J390,0)</f>
        <v>0</v>
      </c>
      <c r="BJ390" s="17" t="s">
        <v>132</v>
      </c>
      <c r="BK390" s="147">
        <f>ROUND(I390*H390,2)</f>
        <v>0</v>
      </c>
      <c r="BL390" s="17" t="s">
        <v>214</v>
      </c>
      <c r="BM390" s="146" t="s">
        <v>475</v>
      </c>
    </row>
    <row r="391" spans="2:65" s="1" customFormat="1" ht="33" customHeight="1">
      <c r="B391" s="133"/>
      <c r="C391" s="134" t="s">
        <v>476</v>
      </c>
      <c r="D391" s="134" t="s">
        <v>127</v>
      </c>
      <c r="E391" s="135" t="s">
        <v>477</v>
      </c>
      <c r="F391" s="136" t="s">
        <v>478</v>
      </c>
      <c r="G391" s="137" t="s">
        <v>474</v>
      </c>
      <c r="H391" s="187"/>
      <c r="I391" s="139"/>
      <c r="J391" s="140">
        <f>ROUND(I391*H391,2)</f>
        <v>0</v>
      </c>
      <c r="K391" s="141"/>
      <c r="L391" s="32"/>
      <c r="M391" s="142" t="s">
        <v>1</v>
      </c>
      <c r="N391" s="143" t="s">
        <v>39</v>
      </c>
      <c r="P391" s="144">
        <f>O391*H391</f>
        <v>0</v>
      </c>
      <c r="Q391" s="144">
        <v>0</v>
      </c>
      <c r="R391" s="144">
        <f>Q391*H391</f>
        <v>0</v>
      </c>
      <c r="S391" s="144">
        <v>0</v>
      </c>
      <c r="T391" s="145">
        <f>S391*H391</f>
        <v>0</v>
      </c>
      <c r="AR391" s="146" t="s">
        <v>214</v>
      </c>
      <c r="AT391" s="146" t="s">
        <v>127</v>
      </c>
      <c r="AU391" s="146" t="s">
        <v>132</v>
      </c>
      <c r="AY391" s="17" t="s">
        <v>125</v>
      </c>
      <c r="BE391" s="147">
        <f>IF(N391="základní",J391,0)</f>
        <v>0</v>
      </c>
      <c r="BF391" s="147">
        <f>IF(N391="snížená",J391,0)</f>
        <v>0</v>
      </c>
      <c r="BG391" s="147">
        <f>IF(N391="zákl. přenesená",J391,0)</f>
        <v>0</v>
      </c>
      <c r="BH391" s="147">
        <f>IF(N391="sníž. přenesená",J391,0)</f>
        <v>0</v>
      </c>
      <c r="BI391" s="147">
        <f>IF(N391="nulová",J391,0)</f>
        <v>0</v>
      </c>
      <c r="BJ391" s="17" t="s">
        <v>132</v>
      </c>
      <c r="BK391" s="147">
        <f>ROUND(I391*H391,2)</f>
        <v>0</v>
      </c>
      <c r="BL391" s="17" t="s">
        <v>214</v>
      </c>
      <c r="BM391" s="146" t="s">
        <v>479</v>
      </c>
    </row>
    <row r="392" spans="2:65" s="11" customFormat="1" ht="22.9" customHeight="1">
      <c r="B392" s="121"/>
      <c r="D392" s="122" t="s">
        <v>72</v>
      </c>
      <c r="E392" s="131" t="s">
        <v>480</v>
      </c>
      <c r="F392" s="131" t="s">
        <v>481</v>
      </c>
      <c r="I392" s="124"/>
      <c r="J392" s="132">
        <f>BK392</f>
        <v>0</v>
      </c>
      <c r="L392" s="121"/>
      <c r="M392" s="126"/>
      <c r="P392" s="127">
        <f>SUM(P393:P414)</f>
        <v>0</v>
      </c>
      <c r="R392" s="127">
        <f>SUM(R393:R414)</f>
        <v>0.79287960000000013</v>
      </c>
      <c r="T392" s="128">
        <f>SUM(T393:T414)</f>
        <v>0</v>
      </c>
      <c r="AR392" s="122" t="s">
        <v>132</v>
      </c>
      <c r="AT392" s="129" t="s">
        <v>72</v>
      </c>
      <c r="AU392" s="129" t="s">
        <v>81</v>
      </c>
      <c r="AY392" s="122" t="s">
        <v>125</v>
      </c>
      <c r="BK392" s="130">
        <f>SUM(BK393:BK414)</f>
        <v>0</v>
      </c>
    </row>
    <row r="393" spans="2:65" s="1" customFormat="1" ht="24.2" customHeight="1">
      <c r="B393" s="133"/>
      <c r="C393" s="134" t="s">
        <v>482</v>
      </c>
      <c r="D393" s="134" t="s">
        <v>127</v>
      </c>
      <c r="E393" s="135" t="s">
        <v>483</v>
      </c>
      <c r="F393" s="136" t="s">
        <v>484</v>
      </c>
      <c r="G393" s="137" t="s">
        <v>130</v>
      </c>
      <c r="H393" s="138">
        <v>6.7</v>
      </c>
      <c r="I393" s="139"/>
      <c r="J393" s="140">
        <f>ROUND(I393*H393,2)</f>
        <v>0</v>
      </c>
      <c r="K393" s="141"/>
      <c r="L393" s="32"/>
      <c r="M393" s="142" t="s">
        <v>1</v>
      </c>
      <c r="N393" s="143" t="s">
        <v>39</v>
      </c>
      <c r="P393" s="144">
        <f>O393*H393</f>
        <v>0</v>
      </c>
      <c r="Q393" s="144">
        <v>0</v>
      </c>
      <c r="R393" s="144">
        <f>Q393*H393</f>
        <v>0</v>
      </c>
      <c r="S393" s="144">
        <v>0</v>
      </c>
      <c r="T393" s="145">
        <f>S393*H393</f>
        <v>0</v>
      </c>
      <c r="AR393" s="146" t="s">
        <v>214</v>
      </c>
      <c r="AT393" s="146" t="s">
        <v>127</v>
      </c>
      <c r="AU393" s="146" t="s">
        <v>132</v>
      </c>
      <c r="AY393" s="17" t="s">
        <v>125</v>
      </c>
      <c r="BE393" s="147">
        <f>IF(N393="základní",J393,0)</f>
        <v>0</v>
      </c>
      <c r="BF393" s="147">
        <f>IF(N393="snížená",J393,0)</f>
        <v>0</v>
      </c>
      <c r="BG393" s="147">
        <f>IF(N393="zákl. přenesená",J393,0)</f>
        <v>0</v>
      </c>
      <c r="BH393" s="147">
        <f>IF(N393="sníž. přenesená",J393,0)</f>
        <v>0</v>
      </c>
      <c r="BI393" s="147">
        <f>IF(N393="nulová",J393,0)</f>
        <v>0</v>
      </c>
      <c r="BJ393" s="17" t="s">
        <v>132</v>
      </c>
      <c r="BK393" s="147">
        <f>ROUND(I393*H393,2)</f>
        <v>0</v>
      </c>
      <c r="BL393" s="17" t="s">
        <v>214</v>
      </c>
      <c r="BM393" s="146" t="s">
        <v>485</v>
      </c>
    </row>
    <row r="394" spans="2:65" s="12" customFormat="1" ht="11.25">
      <c r="B394" s="148"/>
      <c r="D394" s="149" t="s">
        <v>134</v>
      </c>
      <c r="E394" s="150" t="s">
        <v>1</v>
      </c>
      <c r="F394" s="151" t="s">
        <v>135</v>
      </c>
      <c r="H394" s="150" t="s">
        <v>1</v>
      </c>
      <c r="I394" s="152"/>
      <c r="L394" s="148"/>
      <c r="M394" s="153"/>
      <c r="T394" s="154"/>
      <c r="AT394" s="150" t="s">
        <v>134</v>
      </c>
      <c r="AU394" s="150" t="s">
        <v>132</v>
      </c>
      <c r="AV394" s="12" t="s">
        <v>81</v>
      </c>
      <c r="AW394" s="12" t="s">
        <v>30</v>
      </c>
      <c r="AX394" s="12" t="s">
        <v>73</v>
      </c>
      <c r="AY394" s="150" t="s">
        <v>125</v>
      </c>
    </row>
    <row r="395" spans="2:65" s="12" customFormat="1" ht="11.25">
      <c r="B395" s="148"/>
      <c r="D395" s="149" t="s">
        <v>134</v>
      </c>
      <c r="E395" s="150" t="s">
        <v>1</v>
      </c>
      <c r="F395" s="151" t="s">
        <v>468</v>
      </c>
      <c r="H395" s="150" t="s">
        <v>1</v>
      </c>
      <c r="I395" s="152"/>
      <c r="L395" s="148"/>
      <c r="M395" s="153"/>
      <c r="T395" s="154"/>
      <c r="AT395" s="150" t="s">
        <v>134</v>
      </c>
      <c r="AU395" s="150" t="s">
        <v>132</v>
      </c>
      <c r="AV395" s="12" t="s">
        <v>81</v>
      </c>
      <c r="AW395" s="12" t="s">
        <v>30</v>
      </c>
      <c r="AX395" s="12" t="s">
        <v>73</v>
      </c>
      <c r="AY395" s="150" t="s">
        <v>125</v>
      </c>
    </row>
    <row r="396" spans="2:65" s="13" customFormat="1" ht="11.25">
      <c r="B396" s="155"/>
      <c r="D396" s="149" t="s">
        <v>134</v>
      </c>
      <c r="E396" s="156" t="s">
        <v>1</v>
      </c>
      <c r="F396" s="157" t="s">
        <v>486</v>
      </c>
      <c r="H396" s="158">
        <v>6.7</v>
      </c>
      <c r="I396" s="159"/>
      <c r="L396" s="155"/>
      <c r="M396" s="160"/>
      <c r="T396" s="161"/>
      <c r="AT396" s="156" t="s">
        <v>134</v>
      </c>
      <c r="AU396" s="156" t="s">
        <v>132</v>
      </c>
      <c r="AV396" s="13" t="s">
        <v>132</v>
      </c>
      <c r="AW396" s="13" t="s">
        <v>30</v>
      </c>
      <c r="AX396" s="13" t="s">
        <v>73</v>
      </c>
      <c r="AY396" s="156" t="s">
        <v>125</v>
      </c>
    </row>
    <row r="397" spans="2:65" s="14" customFormat="1" ht="11.25">
      <c r="B397" s="162"/>
      <c r="D397" s="149" t="s">
        <v>134</v>
      </c>
      <c r="E397" s="163" t="s">
        <v>1</v>
      </c>
      <c r="F397" s="164" t="s">
        <v>137</v>
      </c>
      <c r="H397" s="165">
        <v>6.7</v>
      </c>
      <c r="I397" s="166"/>
      <c r="L397" s="162"/>
      <c r="M397" s="167"/>
      <c r="T397" s="168"/>
      <c r="AT397" s="163" t="s">
        <v>134</v>
      </c>
      <c r="AU397" s="163" t="s">
        <v>132</v>
      </c>
      <c r="AV397" s="14" t="s">
        <v>131</v>
      </c>
      <c r="AW397" s="14" t="s">
        <v>30</v>
      </c>
      <c r="AX397" s="14" t="s">
        <v>81</v>
      </c>
      <c r="AY397" s="163" t="s">
        <v>125</v>
      </c>
    </row>
    <row r="398" spans="2:65" s="1" customFormat="1" ht="16.5" customHeight="1">
      <c r="B398" s="133"/>
      <c r="C398" s="169" t="s">
        <v>487</v>
      </c>
      <c r="D398" s="169" t="s">
        <v>172</v>
      </c>
      <c r="E398" s="170" t="s">
        <v>488</v>
      </c>
      <c r="F398" s="171" t="s">
        <v>489</v>
      </c>
      <c r="G398" s="172" t="s">
        <v>130</v>
      </c>
      <c r="H398" s="173">
        <v>6.7</v>
      </c>
      <c r="I398" s="174"/>
      <c r="J398" s="175">
        <f>ROUND(I398*H398,2)</f>
        <v>0</v>
      </c>
      <c r="K398" s="176"/>
      <c r="L398" s="177"/>
      <c r="M398" s="178" t="s">
        <v>1</v>
      </c>
      <c r="N398" s="179" t="s">
        <v>39</v>
      </c>
      <c r="P398" s="144">
        <f>O398*H398</f>
        <v>0</v>
      </c>
      <c r="Q398" s="144">
        <v>1.1999999999999999E-3</v>
      </c>
      <c r="R398" s="144">
        <f>Q398*H398</f>
        <v>8.0400000000000003E-3</v>
      </c>
      <c r="S398" s="144">
        <v>0</v>
      </c>
      <c r="T398" s="145">
        <f>S398*H398</f>
        <v>0</v>
      </c>
      <c r="AR398" s="146" t="s">
        <v>305</v>
      </c>
      <c r="AT398" s="146" t="s">
        <v>172</v>
      </c>
      <c r="AU398" s="146" t="s">
        <v>132</v>
      </c>
      <c r="AY398" s="17" t="s">
        <v>125</v>
      </c>
      <c r="BE398" s="147">
        <f>IF(N398="základní",J398,0)</f>
        <v>0</v>
      </c>
      <c r="BF398" s="147">
        <f>IF(N398="snížená",J398,0)</f>
        <v>0</v>
      </c>
      <c r="BG398" s="147">
        <f>IF(N398="zákl. přenesená",J398,0)</f>
        <v>0</v>
      </c>
      <c r="BH398" s="147">
        <f>IF(N398="sníž. přenesená",J398,0)</f>
        <v>0</v>
      </c>
      <c r="BI398" s="147">
        <f>IF(N398="nulová",J398,0)</f>
        <v>0</v>
      </c>
      <c r="BJ398" s="17" t="s">
        <v>132</v>
      </c>
      <c r="BK398" s="147">
        <f>ROUND(I398*H398,2)</f>
        <v>0</v>
      </c>
      <c r="BL398" s="17" t="s">
        <v>214</v>
      </c>
      <c r="BM398" s="146" t="s">
        <v>490</v>
      </c>
    </row>
    <row r="399" spans="2:65" s="1" customFormat="1" ht="24.2" customHeight="1">
      <c r="B399" s="133"/>
      <c r="C399" s="134" t="s">
        <v>491</v>
      </c>
      <c r="D399" s="134" t="s">
        <v>127</v>
      </c>
      <c r="E399" s="135" t="s">
        <v>492</v>
      </c>
      <c r="F399" s="136" t="s">
        <v>493</v>
      </c>
      <c r="G399" s="137" t="s">
        <v>130</v>
      </c>
      <c r="H399" s="138">
        <v>82.929000000000002</v>
      </c>
      <c r="I399" s="139"/>
      <c r="J399" s="140">
        <f>ROUND(I399*H399,2)</f>
        <v>0</v>
      </c>
      <c r="K399" s="141"/>
      <c r="L399" s="32"/>
      <c r="M399" s="142" t="s">
        <v>1</v>
      </c>
      <c r="N399" s="143" t="s">
        <v>39</v>
      </c>
      <c r="P399" s="144">
        <f>O399*H399</f>
        <v>0</v>
      </c>
      <c r="Q399" s="144">
        <v>0</v>
      </c>
      <c r="R399" s="144">
        <f>Q399*H399</f>
        <v>0</v>
      </c>
      <c r="S399" s="144">
        <v>0</v>
      </c>
      <c r="T399" s="145">
        <f>S399*H399</f>
        <v>0</v>
      </c>
      <c r="AR399" s="146" t="s">
        <v>214</v>
      </c>
      <c r="AT399" s="146" t="s">
        <v>127</v>
      </c>
      <c r="AU399" s="146" t="s">
        <v>132</v>
      </c>
      <c r="AY399" s="17" t="s">
        <v>125</v>
      </c>
      <c r="BE399" s="147">
        <f>IF(N399="základní",J399,0)</f>
        <v>0</v>
      </c>
      <c r="BF399" s="147">
        <f>IF(N399="snížená",J399,0)</f>
        <v>0</v>
      </c>
      <c r="BG399" s="147">
        <f>IF(N399="zákl. přenesená",J399,0)</f>
        <v>0</v>
      </c>
      <c r="BH399" s="147">
        <f>IF(N399="sníž. přenesená",J399,0)</f>
        <v>0</v>
      </c>
      <c r="BI399" s="147">
        <f>IF(N399="nulová",J399,0)</f>
        <v>0</v>
      </c>
      <c r="BJ399" s="17" t="s">
        <v>132</v>
      </c>
      <c r="BK399" s="147">
        <f>ROUND(I399*H399,2)</f>
        <v>0</v>
      </c>
      <c r="BL399" s="17" t="s">
        <v>214</v>
      </c>
      <c r="BM399" s="146" t="s">
        <v>494</v>
      </c>
    </row>
    <row r="400" spans="2:65" s="12" customFormat="1" ht="11.25">
      <c r="B400" s="148"/>
      <c r="D400" s="149" t="s">
        <v>134</v>
      </c>
      <c r="E400" s="150" t="s">
        <v>1</v>
      </c>
      <c r="F400" s="151" t="s">
        <v>135</v>
      </c>
      <c r="H400" s="150" t="s">
        <v>1</v>
      </c>
      <c r="I400" s="152"/>
      <c r="L400" s="148"/>
      <c r="M400" s="153"/>
      <c r="T400" s="154"/>
      <c r="AT400" s="150" t="s">
        <v>134</v>
      </c>
      <c r="AU400" s="150" t="s">
        <v>132</v>
      </c>
      <c r="AV400" s="12" t="s">
        <v>81</v>
      </c>
      <c r="AW400" s="12" t="s">
        <v>30</v>
      </c>
      <c r="AX400" s="12" t="s">
        <v>73</v>
      </c>
      <c r="AY400" s="150" t="s">
        <v>125</v>
      </c>
    </row>
    <row r="401" spans="2:65" s="12" customFormat="1" ht="11.25">
      <c r="B401" s="148"/>
      <c r="D401" s="149" t="s">
        <v>134</v>
      </c>
      <c r="E401" s="150" t="s">
        <v>1</v>
      </c>
      <c r="F401" s="151" t="s">
        <v>495</v>
      </c>
      <c r="H401" s="150" t="s">
        <v>1</v>
      </c>
      <c r="I401" s="152"/>
      <c r="L401" s="148"/>
      <c r="M401" s="153"/>
      <c r="T401" s="154"/>
      <c r="AT401" s="150" t="s">
        <v>134</v>
      </c>
      <c r="AU401" s="150" t="s">
        <v>132</v>
      </c>
      <c r="AV401" s="12" t="s">
        <v>81</v>
      </c>
      <c r="AW401" s="12" t="s">
        <v>30</v>
      </c>
      <c r="AX401" s="12" t="s">
        <v>73</v>
      </c>
      <c r="AY401" s="150" t="s">
        <v>125</v>
      </c>
    </row>
    <row r="402" spans="2:65" s="13" customFormat="1" ht="11.25">
      <c r="B402" s="155"/>
      <c r="D402" s="149" t="s">
        <v>134</v>
      </c>
      <c r="E402" s="156" t="s">
        <v>1</v>
      </c>
      <c r="F402" s="157" t="s">
        <v>496</v>
      </c>
      <c r="H402" s="158">
        <v>82.929000000000002</v>
      </c>
      <c r="I402" s="159"/>
      <c r="L402" s="155"/>
      <c r="M402" s="160"/>
      <c r="T402" s="161"/>
      <c r="AT402" s="156" t="s">
        <v>134</v>
      </c>
      <c r="AU402" s="156" t="s">
        <v>132</v>
      </c>
      <c r="AV402" s="13" t="s">
        <v>132</v>
      </c>
      <c r="AW402" s="13" t="s">
        <v>30</v>
      </c>
      <c r="AX402" s="13" t="s">
        <v>73</v>
      </c>
      <c r="AY402" s="156" t="s">
        <v>125</v>
      </c>
    </row>
    <row r="403" spans="2:65" s="14" customFormat="1" ht="11.25">
      <c r="B403" s="162"/>
      <c r="D403" s="149" t="s">
        <v>134</v>
      </c>
      <c r="E403" s="163" t="s">
        <v>1</v>
      </c>
      <c r="F403" s="164" t="s">
        <v>137</v>
      </c>
      <c r="H403" s="165">
        <v>82.929000000000002</v>
      </c>
      <c r="I403" s="166"/>
      <c r="L403" s="162"/>
      <c r="M403" s="167"/>
      <c r="T403" s="168"/>
      <c r="AT403" s="163" t="s">
        <v>134</v>
      </c>
      <c r="AU403" s="163" t="s">
        <v>132</v>
      </c>
      <c r="AV403" s="14" t="s">
        <v>131</v>
      </c>
      <c r="AW403" s="14" t="s">
        <v>30</v>
      </c>
      <c r="AX403" s="14" t="s">
        <v>81</v>
      </c>
      <c r="AY403" s="163" t="s">
        <v>125</v>
      </c>
    </row>
    <row r="404" spans="2:65" s="1" customFormat="1" ht="16.5" customHeight="1">
      <c r="B404" s="133"/>
      <c r="C404" s="169" t="s">
        <v>497</v>
      </c>
      <c r="D404" s="169" t="s">
        <v>172</v>
      </c>
      <c r="E404" s="170" t="s">
        <v>498</v>
      </c>
      <c r="F404" s="171" t="s">
        <v>499</v>
      </c>
      <c r="G404" s="172" t="s">
        <v>130</v>
      </c>
      <c r="H404" s="173">
        <v>174.15100000000001</v>
      </c>
      <c r="I404" s="174"/>
      <c r="J404" s="175">
        <f>ROUND(I404*H404,2)</f>
        <v>0</v>
      </c>
      <c r="K404" s="176"/>
      <c r="L404" s="177"/>
      <c r="M404" s="178" t="s">
        <v>1</v>
      </c>
      <c r="N404" s="179" t="s">
        <v>39</v>
      </c>
      <c r="P404" s="144">
        <f>O404*H404</f>
        <v>0</v>
      </c>
      <c r="Q404" s="144">
        <v>3.5999999999999999E-3</v>
      </c>
      <c r="R404" s="144">
        <f>Q404*H404</f>
        <v>0.62694360000000005</v>
      </c>
      <c r="S404" s="144">
        <v>0</v>
      </c>
      <c r="T404" s="145">
        <f>S404*H404</f>
        <v>0</v>
      </c>
      <c r="AR404" s="146" t="s">
        <v>305</v>
      </c>
      <c r="AT404" s="146" t="s">
        <v>172</v>
      </c>
      <c r="AU404" s="146" t="s">
        <v>132</v>
      </c>
      <c r="AY404" s="17" t="s">
        <v>125</v>
      </c>
      <c r="BE404" s="147">
        <f>IF(N404="základní",J404,0)</f>
        <v>0</v>
      </c>
      <c r="BF404" s="147">
        <f>IF(N404="snížená",J404,0)</f>
        <v>0</v>
      </c>
      <c r="BG404" s="147">
        <f>IF(N404="zákl. přenesená",J404,0)</f>
        <v>0</v>
      </c>
      <c r="BH404" s="147">
        <f>IF(N404="sníž. přenesená",J404,0)</f>
        <v>0</v>
      </c>
      <c r="BI404" s="147">
        <f>IF(N404="nulová",J404,0)</f>
        <v>0</v>
      </c>
      <c r="BJ404" s="17" t="s">
        <v>132</v>
      </c>
      <c r="BK404" s="147">
        <f>ROUND(I404*H404,2)</f>
        <v>0</v>
      </c>
      <c r="BL404" s="17" t="s">
        <v>214</v>
      </c>
      <c r="BM404" s="146" t="s">
        <v>500</v>
      </c>
    </row>
    <row r="405" spans="2:65" s="13" customFormat="1" ht="11.25">
      <c r="B405" s="155"/>
      <c r="D405" s="149" t="s">
        <v>134</v>
      </c>
      <c r="F405" s="157" t="s">
        <v>501</v>
      </c>
      <c r="H405" s="158">
        <v>174.15100000000001</v>
      </c>
      <c r="I405" s="159"/>
      <c r="L405" s="155"/>
      <c r="M405" s="160"/>
      <c r="T405" s="161"/>
      <c r="AT405" s="156" t="s">
        <v>134</v>
      </c>
      <c r="AU405" s="156" t="s">
        <v>132</v>
      </c>
      <c r="AV405" s="13" t="s">
        <v>132</v>
      </c>
      <c r="AW405" s="13" t="s">
        <v>3</v>
      </c>
      <c r="AX405" s="13" t="s">
        <v>81</v>
      </c>
      <c r="AY405" s="156" t="s">
        <v>125</v>
      </c>
    </row>
    <row r="406" spans="2:65" s="1" customFormat="1" ht="24.2" customHeight="1">
      <c r="B406" s="133"/>
      <c r="C406" s="134" t="s">
        <v>502</v>
      </c>
      <c r="D406" s="134" t="s">
        <v>127</v>
      </c>
      <c r="E406" s="135" t="s">
        <v>503</v>
      </c>
      <c r="F406" s="136" t="s">
        <v>504</v>
      </c>
      <c r="G406" s="137" t="s">
        <v>130</v>
      </c>
      <c r="H406" s="138">
        <v>32.25</v>
      </c>
      <c r="I406" s="139"/>
      <c r="J406" s="140">
        <f>ROUND(I406*H406,2)</f>
        <v>0</v>
      </c>
      <c r="K406" s="141"/>
      <c r="L406" s="32"/>
      <c r="M406" s="142" t="s">
        <v>1</v>
      </c>
      <c r="N406" s="143" t="s">
        <v>39</v>
      </c>
      <c r="P406" s="144">
        <f>O406*H406</f>
        <v>0</v>
      </c>
      <c r="Q406" s="144">
        <v>0</v>
      </c>
      <c r="R406" s="144">
        <f>Q406*H406</f>
        <v>0</v>
      </c>
      <c r="S406" s="144">
        <v>0</v>
      </c>
      <c r="T406" s="145">
        <f>S406*H406</f>
        <v>0</v>
      </c>
      <c r="AR406" s="146" t="s">
        <v>214</v>
      </c>
      <c r="AT406" s="146" t="s">
        <v>127</v>
      </c>
      <c r="AU406" s="146" t="s">
        <v>132</v>
      </c>
      <c r="AY406" s="17" t="s">
        <v>125</v>
      </c>
      <c r="BE406" s="147">
        <f>IF(N406="základní",J406,0)</f>
        <v>0</v>
      </c>
      <c r="BF406" s="147">
        <f>IF(N406="snížená",J406,0)</f>
        <v>0</v>
      </c>
      <c r="BG406" s="147">
        <f>IF(N406="zákl. přenesená",J406,0)</f>
        <v>0</v>
      </c>
      <c r="BH406" s="147">
        <f>IF(N406="sníž. přenesená",J406,0)</f>
        <v>0</v>
      </c>
      <c r="BI406" s="147">
        <f>IF(N406="nulová",J406,0)</f>
        <v>0</v>
      </c>
      <c r="BJ406" s="17" t="s">
        <v>132</v>
      </c>
      <c r="BK406" s="147">
        <f>ROUND(I406*H406,2)</f>
        <v>0</v>
      </c>
      <c r="BL406" s="17" t="s">
        <v>214</v>
      </c>
      <c r="BM406" s="146" t="s">
        <v>505</v>
      </c>
    </row>
    <row r="407" spans="2:65" s="12" customFormat="1" ht="11.25">
      <c r="B407" s="148"/>
      <c r="D407" s="149" t="s">
        <v>134</v>
      </c>
      <c r="E407" s="150" t="s">
        <v>1</v>
      </c>
      <c r="F407" s="151" t="s">
        <v>135</v>
      </c>
      <c r="H407" s="150" t="s">
        <v>1</v>
      </c>
      <c r="I407" s="152"/>
      <c r="L407" s="148"/>
      <c r="M407" s="153"/>
      <c r="T407" s="154"/>
      <c r="AT407" s="150" t="s">
        <v>134</v>
      </c>
      <c r="AU407" s="150" t="s">
        <v>132</v>
      </c>
      <c r="AV407" s="12" t="s">
        <v>81</v>
      </c>
      <c r="AW407" s="12" t="s">
        <v>30</v>
      </c>
      <c r="AX407" s="12" t="s">
        <v>73</v>
      </c>
      <c r="AY407" s="150" t="s">
        <v>125</v>
      </c>
    </row>
    <row r="408" spans="2:65" s="12" customFormat="1" ht="11.25">
      <c r="B408" s="148"/>
      <c r="D408" s="149" t="s">
        <v>134</v>
      </c>
      <c r="E408" s="150" t="s">
        <v>1</v>
      </c>
      <c r="F408" s="151" t="s">
        <v>506</v>
      </c>
      <c r="H408" s="150" t="s">
        <v>1</v>
      </c>
      <c r="I408" s="152"/>
      <c r="L408" s="148"/>
      <c r="M408" s="153"/>
      <c r="T408" s="154"/>
      <c r="AT408" s="150" t="s">
        <v>134</v>
      </c>
      <c r="AU408" s="150" t="s">
        <v>132</v>
      </c>
      <c r="AV408" s="12" t="s">
        <v>81</v>
      </c>
      <c r="AW408" s="12" t="s">
        <v>30</v>
      </c>
      <c r="AX408" s="12" t="s">
        <v>73</v>
      </c>
      <c r="AY408" s="150" t="s">
        <v>125</v>
      </c>
    </row>
    <row r="409" spans="2:65" s="13" customFormat="1" ht="11.25">
      <c r="B409" s="155"/>
      <c r="D409" s="149" t="s">
        <v>134</v>
      </c>
      <c r="E409" s="156" t="s">
        <v>1</v>
      </c>
      <c r="F409" s="157" t="s">
        <v>507</v>
      </c>
      <c r="H409" s="158">
        <v>32.25</v>
      </c>
      <c r="I409" s="159"/>
      <c r="L409" s="155"/>
      <c r="M409" s="160"/>
      <c r="T409" s="161"/>
      <c r="AT409" s="156" t="s">
        <v>134</v>
      </c>
      <c r="AU409" s="156" t="s">
        <v>132</v>
      </c>
      <c r="AV409" s="13" t="s">
        <v>132</v>
      </c>
      <c r="AW409" s="13" t="s">
        <v>30</v>
      </c>
      <c r="AX409" s="13" t="s">
        <v>73</v>
      </c>
      <c r="AY409" s="156" t="s">
        <v>125</v>
      </c>
    </row>
    <row r="410" spans="2:65" s="14" customFormat="1" ht="11.25">
      <c r="B410" s="162"/>
      <c r="D410" s="149" t="s">
        <v>134</v>
      </c>
      <c r="E410" s="163" t="s">
        <v>1</v>
      </c>
      <c r="F410" s="164" t="s">
        <v>137</v>
      </c>
      <c r="H410" s="165">
        <v>32.25</v>
      </c>
      <c r="I410" s="166"/>
      <c r="L410" s="162"/>
      <c r="M410" s="167"/>
      <c r="T410" s="168"/>
      <c r="AT410" s="163" t="s">
        <v>134</v>
      </c>
      <c r="AU410" s="163" t="s">
        <v>132</v>
      </c>
      <c r="AV410" s="14" t="s">
        <v>131</v>
      </c>
      <c r="AW410" s="14" t="s">
        <v>30</v>
      </c>
      <c r="AX410" s="14" t="s">
        <v>81</v>
      </c>
      <c r="AY410" s="163" t="s">
        <v>125</v>
      </c>
    </row>
    <row r="411" spans="2:65" s="1" customFormat="1" ht="16.5" customHeight="1">
      <c r="B411" s="133"/>
      <c r="C411" s="169" t="s">
        <v>508</v>
      </c>
      <c r="D411" s="169" t="s">
        <v>172</v>
      </c>
      <c r="E411" s="170" t="s">
        <v>509</v>
      </c>
      <c r="F411" s="171" t="s">
        <v>510</v>
      </c>
      <c r="G411" s="172" t="s">
        <v>130</v>
      </c>
      <c r="H411" s="173">
        <v>32.895000000000003</v>
      </c>
      <c r="I411" s="174"/>
      <c r="J411" s="175">
        <f>ROUND(I411*H411,2)</f>
        <v>0</v>
      </c>
      <c r="K411" s="176"/>
      <c r="L411" s="177"/>
      <c r="M411" s="178" t="s">
        <v>1</v>
      </c>
      <c r="N411" s="179" t="s">
        <v>39</v>
      </c>
      <c r="P411" s="144">
        <f>O411*H411</f>
        <v>0</v>
      </c>
      <c r="Q411" s="144">
        <v>4.7999999999999996E-3</v>
      </c>
      <c r="R411" s="144">
        <f>Q411*H411</f>
        <v>0.15789600000000001</v>
      </c>
      <c r="S411" s="144">
        <v>0</v>
      </c>
      <c r="T411" s="145">
        <f>S411*H411</f>
        <v>0</v>
      </c>
      <c r="AR411" s="146" t="s">
        <v>305</v>
      </c>
      <c r="AT411" s="146" t="s">
        <v>172</v>
      </c>
      <c r="AU411" s="146" t="s">
        <v>132</v>
      </c>
      <c r="AY411" s="17" t="s">
        <v>125</v>
      </c>
      <c r="BE411" s="147">
        <f>IF(N411="základní",J411,0)</f>
        <v>0</v>
      </c>
      <c r="BF411" s="147">
        <f>IF(N411="snížená",J411,0)</f>
        <v>0</v>
      </c>
      <c r="BG411" s="147">
        <f>IF(N411="zákl. přenesená",J411,0)</f>
        <v>0</v>
      </c>
      <c r="BH411" s="147">
        <f>IF(N411="sníž. přenesená",J411,0)</f>
        <v>0</v>
      </c>
      <c r="BI411" s="147">
        <f>IF(N411="nulová",J411,0)</f>
        <v>0</v>
      </c>
      <c r="BJ411" s="17" t="s">
        <v>132</v>
      </c>
      <c r="BK411" s="147">
        <f>ROUND(I411*H411,2)</f>
        <v>0</v>
      </c>
      <c r="BL411" s="17" t="s">
        <v>214</v>
      </c>
      <c r="BM411" s="146" t="s">
        <v>511</v>
      </c>
    </row>
    <row r="412" spans="2:65" s="13" customFormat="1" ht="11.25">
      <c r="B412" s="155"/>
      <c r="D412" s="149" t="s">
        <v>134</v>
      </c>
      <c r="F412" s="157" t="s">
        <v>512</v>
      </c>
      <c r="H412" s="158">
        <v>32.895000000000003</v>
      </c>
      <c r="I412" s="159"/>
      <c r="L412" s="155"/>
      <c r="M412" s="160"/>
      <c r="T412" s="161"/>
      <c r="AT412" s="156" t="s">
        <v>134</v>
      </c>
      <c r="AU412" s="156" t="s">
        <v>132</v>
      </c>
      <c r="AV412" s="13" t="s">
        <v>132</v>
      </c>
      <c r="AW412" s="13" t="s">
        <v>3</v>
      </c>
      <c r="AX412" s="13" t="s">
        <v>81</v>
      </c>
      <c r="AY412" s="156" t="s">
        <v>125</v>
      </c>
    </row>
    <row r="413" spans="2:65" s="1" customFormat="1" ht="24.2" customHeight="1">
      <c r="B413" s="133"/>
      <c r="C413" s="134" t="s">
        <v>513</v>
      </c>
      <c r="D413" s="134" t="s">
        <v>127</v>
      </c>
      <c r="E413" s="135" t="s">
        <v>514</v>
      </c>
      <c r="F413" s="136" t="s">
        <v>515</v>
      </c>
      <c r="G413" s="137" t="s">
        <v>474</v>
      </c>
      <c r="H413" s="187"/>
      <c r="I413" s="139"/>
      <c r="J413" s="140">
        <f>ROUND(I413*H413,2)</f>
        <v>0</v>
      </c>
      <c r="K413" s="141"/>
      <c r="L413" s="32"/>
      <c r="M413" s="142" t="s">
        <v>1</v>
      </c>
      <c r="N413" s="143" t="s">
        <v>39</v>
      </c>
      <c r="P413" s="144">
        <f>O413*H413</f>
        <v>0</v>
      </c>
      <c r="Q413" s="144">
        <v>0</v>
      </c>
      <c r="R413" s="144">
        <f>Q413*H413</f>
        <v>0</v>
      </c>
      <c r="S413" s="144">
        <v>0</v>
      </c>
      <c r="T413" s="145">
        <f>S413*H413</f>
        <v>0</v>
      </c>
      <c r="AR413" s="146" t="s">
        <v>214</v>
      </c>
      <c r="AT413" s="146" t="s">
        <v>127</v>
      </c>
      <c r="AU413" s="146" t="s">
        <v>132</v>
      </c>
      <c r="AY413" s="17" t="s">
        <v>125</v>
      </c>
      <c r="BE413" s="147">
        <f>IF(N413="základní",J413,0)</f>
        <v>0</v>
      </c>
      <c r="BF413" s="147">
        <f>IF(N413="snížená",J413,0)</f>
        <v>0</v>
      </c>
      <c r="BG413" s="147">
        <f>IF(N413="zákl. přenesená",J413,0)</f>
        <v>0</v>
      </c>
      <c r="BH413" s="147">
        <f>IF(N413="sníž. přenesená",J413,0)</f>
        <v>0</v>
      </c>
      <c r="BI413" s="147">
        <f>IF(N413="nulová",J413,0)</f>
        <v>0</v>
      </c>
      <c r="BJ413" s="17" t="s">
        <v>132</v>
      </c>
      <c r="BK413" s="147">
        <f>ROUND(I413*H413,2)</f>
        <v>0</v>
      </c>
      <c r="BL413" s="17" t="s">
        <v>214</v>
      </c>
      <c r="BM413" s="146" t="s">
        <v>516</v>
      </c>
    </row>
    <row r="414" spans="2:65" s="1" customFormat="1" ht="24.2" customHeight="1">
      <c r="B414" s="133"/>
      <c r="C414" s="134" t="s">
        <v>517</v>
      </c>
      <c r="D414" s="134" t="s">
        <v>127</v>
      </c>
      <c r="E414" s="135" t="s">
        <v>518</v>
      </c>
      <c r="F414" s="136" t="s">
        <v>519</v>
      </c>
      <c r="G414" s="137" t="s">
        <v>474</v>
      </c>
      <c r="H414" s="187"/>
      <c r="I414" s="139"/>
      <c r="J414" s="140">
        <f>ROUND(I414*H414,2)</f>
        <v>0</v>
      </c>
      <c r="K414" s="141"/>
      <c r="L414" s="32"/>
      <c r="M414" s="142" t="s">
        <v>1</v>
      </c>
      <c r="N414" s="143" t="s">
        <v>39</v>
      </c>
      <c r="P414" s="144">
        <f>O414*H414</f>
        <v>0</v>
      </c>
      <c r="Q414" s="144">
        <v>0</v>
      </c>
      <c r="R414" s="144">
        <f>Q414*H414</f>
        <v>0</v>
      </c>
      <c r="S414" s="144">
        <v>0</v>
      </c>
      <c r="T414" s="145">
        <f>S414*H414</f>
        <v>0</v>
      </c>
      <c r="AR414" s="146" t="s">
        <v>214</v>
      </c>
      <c r="AT414" s="146" t="s">
        <v>127</v>
      </c>
      <c r="AU414" s="146" t="s">
        <v>132</v>
      </c>
      <c r="AY414" s="17" t="s">
        <v>125</v>
      </c>
      <c r="BE414" s="147">
        <f>IF(N414="základní",J414,0)</f>
        <v>0</v>
      </c>
      <c r="BF414" s="147">
        <f>IF(N414="snížená",J414,0)</f>
        <v>0</v>
      </c>
      <c r="BG414" s="147">
        <f>IF(N414="zákl. přenesená",J414,0)</f>
        <v>0</v>
      </c>
      <c r="BH414" s="147">
        <f>IF(N414="sníž. přenesená",J414,0)</f>
        <v>0</v>
      </c>
      <c r="BI414" s="147">
        <f>IF(N414="nulová",J414,0)</f>
        <v>0</v>
      </c>
      <c r="BJ414" s="17" t="s">
        <v>132</v>
      </c>
      <c r="BK414" s="147">
        <f>ROUND(I414*H414,2)</f>
        <v>0</v>
      </c>
      <c r="BL414" s="17" t="s">
        <v>214</v>
      </c>
      <c r="BM414" s="146" t="s">
        <v>520</v>
      </c>
    </row>
    <row r="415" spans="2:65" s="11" customFormat="1" ht="22.9" customHeight="1">
      <c r="B415" s="121"/>
      <c r="D415" s="122" t="s">
        <v>72</v>
      </c>
      <c r="E415" s="131" t="s">
        <v>521</v>
      </c>
      <c r="F415" s="131" t="s">
        <v>522</v>
      </c>
      <c r="I415" s="124"/>
      <c r="J415" s="132">
        <f>BK415</f>
        <v>0</v>
      </c>
      <c r="L415" s="121"/>
      <c r="M415" s="126"/>
      <c r="P415" s="127">
        <f>SUM(P416:P422)</f>
        <v>0</v>
      </c>
      <c r="R415" s="127">
        <f>SUM(R416:R422)</f>
        <v>0.18086579999999999</v>
      </c>
      <c r="T415" s="128">
        <f>SUM(T416:T422)</f>
        <v>0</v>
      </c>
      <c r="AR415" s="122" t="s">
        <v>132</v>
      </c>
      <c r="AT415" s="129" t="s">
        <v>72</v>
      </c>
      <c r="AU415" s="129" t="s">
        <v>81</v>
      </c>
      <c r="AY415" s="122" t="s">
        <v>125</v>
      </c>
      <c r="BK415" s="130">
        <f>SUM(BK416:BK422)</f>
        <v>0</v>
      </c>
    </row>
    <row r="416" spans="2:65" s="1" customFormat="1" ht="24.2" customHeight="1">
      <c r="B416" s="133"/>
      <c r="C416" s="134" t="s">
        <v>523</v>
      </c>
      <c r="D416" s="134" t="s">
        <v>127</v>
      </c>
      <c r="E416" s="135" t="s">
        <v>524</v>
      </c>
      <c r="F416" s="136" t="s">
        <v>525</v>
      </c>
      <c r="G416" s="137" t="s">
        <v>130</v>
      </c>
      <c r="H416" s="138">
        <v>16.02</v>
      </c>
      <c r="I416" s="139"/>
      <c r="J416" s="140">
        <f>ROUND(I416*H416,2)</f>
        <v>0</v>
      </c>
      <c r="K416" s="141"/>
      <c r="L416" s="32"/>
      <c r="M416" s="142" t="s">
        <v>1</v>
      </c>
      <c r="N416" s="143" t="s">
        <v>39</v>
      </c>
      <c r="P416" s="144">
        <f>O416*H416</f>
        <v>0</v>
      </c>
      <c r="Q416" s="144">
        <v>1.129E-2</v>
      </c>
      <c r="R416" s="144">
        <f>Q416*H416</f>
        <v>0.18086579999999999</v>
      </c>
      <c r="S416" s="144">
        <v>0</v>
      </c>
      <c r="T416" s="145">
        <f>S416*H416</f>
        <v>0</v>
      </c>
      <c r="AR416" s="146" t="s">
        <v>214</v>
      </c>
      <c r="AT416" s="146" t="s">
        <v>127</v>
      </c>
      <c r="AU416" s="146" t="s">
        <v>132</v>
      </c>
      <c r="AY416" s="17" t="s">
        <v>125</v>
      </c>
      <c r="BE416" s="147">
        <f>IF(N416="základní",J416,0)</f>
        <v>0</v>
      </c>
      <c r="BF416" s="147">
        <f>IF(N416="snížená",J416,0)</f>
        <v>0</v>
      </c>
      <c r="BG416" s="147">
        <f>IF(N416="zákl. přenesená",J416,0)</f>
        <v>0</v>
      </c>
      <c r="BH416" s="147">
        <f>IF(N416="sníž. přenesená",J416,0)</f>
        <v>0</v>
      </c>
      <c r="BI416" s="147">
        <f>IF(N416="nulová",J416,0)</f>
        <v>0</v>
      </c>
      <c r="BJ416" s="17" t="s">
        <v>132</v>
      </c>
      <c r="BK416" s="147">
        <f>ROUND(I416*H416,2)</f>
        <v>0</v>
      </c>
      <c r="BL416" s="17" t="s">
        <v>214</v>
      </c>
      <c r="BM416" s="146" t="s">
        <v>526</v>
      </c>
    </row>
    <row r="417" spans="2:65" s="12" customFormat="1" ht="11.25">
      <c r="B417" s="148"/>
      <c r="D417" s="149" t="s">
        <v>134</v>
      </c>
      <c r="E417" s="150" t="s">
        <v>1</v>
      </c>
      <c r="F417" s="151" t="s">
        <v>135</v>
      </c>
      <c r="H417" s="150" t="s">
        <v>1</v>
      </c>
      <c r="I417" s="152"/>
      <c r="L417" s="148"/>
      <c r="M417" s="153"/>
      <c r="T417" s="154"/>
      <c r="AT417" s="150" t="s">
        <v>134</v>
      </c>
      <c r="AU417" s="150" t="s">
        <v>132</v>
      </c>
      <c r="AV417" s="12" t="s">
        <v>81</v>
      </c>
      <c r="AW417" s="12" t="s">
        <v>30</v>
      </c>
      <c r="AX417" s="12" t="s">
        <v>73</v>
      </c>
      <c r="AY417" s="150" t="s">
        <v>125</v>
      </c>
    </row>
    <row r="418" spans="2:65" s="12" customFormat="1" ht="11.25">
      <c r="B418" s="148"/>
      <c r="D418" s="149" t="s">
        <v>134</v>
      </c>
      <c r="E418" s="150" t="s">
        <v>1</v>
      </c>
      <c r="F418" s="151" t="s">
        <v>527</v>
      </c>
      <c r="H418" s="150" t="s">
        <v>1</v>
      </c>
      <c r="I418" s="152"/>
      <c r="L418" s="148"/>
      <c r="M418" s="153"/>
      <c r="T418" s="154"/>
      <c r="AT418" s="150" t="s">
        <v>134</v>
      </c>
      <c r="AU418" s="150" t="s">
        <v>132</v>
      </c>
      <c r="AV418" s="12" t="s">
        <v>81</v>
      </c>
      <c r="AW418" s="12" t="s">
        <v>30</v>
      </c>
      <c r="AX418" s="12" t="s">
        <v>73</v>
      </c>
      <c r="AY418" s="150" t="s">
        <v>125</v>
      </c>
    </row>
    <row r="419" spans="2:65" s="13" customFormat="1" ht="11.25">
      <c r="B419" s="155"/>
      <c r="D419" s="149" t="s">
        <v>134</v>
      </c>
      <c r="E419" s="156" t="s">
        <v>1</v>
      </c>
      <c r="F419" s="157" t="s">
        <v>528</v>
      </c>
      <c r="H419" s="158">
        <v>16.02</v>
      </c>
      <c r="I419" s="159"/>
      <c r="L419" s="155"/>
      <c r="M419" s="160"/>
      <c r="T419" s="161"/>
      <c r="AT419" s="156" t="s">
        <v>134</v>
      </c>
      <c r="AU419" s="156" t="s">
        <v>132</v>
      </c>
      <c r="AV419" s="13" t="s">
        <v>132</v>
      </c>
      <c r="AW419" s="13" t="s">
        <v>30</v>
      </c>
      <c r="AX419" s="13" t="s">
        <v>73</v>
      </c>
      <c r="AY419" s="156" t="s">
        <v>125</v>
      </c>
    </row>
    <row r="420" spans="2:65" s="14" customFormat="1" ht="11.25">
      <c r="B420" s="162"/>
      <c r="D420" s="149" t="s">
        <v>134</v>
      </c>
      <c r="E420" s="163" t="s">
        <v>1</v>
      </c>
      <c r="F420" s="164" t="s">
        <v>137</v>
      </c>
      <c r="H420" s="165">
        <v>16.02</v>
      </c>
      <c r="I420" s="166"/>
      <c r="L420" s="162"/>
      <c r="M420" s="167"/>
      <c r="T420" s="168"/>
      <c r="AT420" s="163" t="s">
        <v>134</v>
      </c>
      <c r="AU420" s="163" t="s">
        <v>132</v>
      </c>
      <c r="AV420" s="14" t="s">
        <v>131</v>
      </c>
      <c r="AW420" s="14" t="s">
        <v>30</v>
      </c>
      <c r="AX420" s="14" t="s">
        <v>81</v>
      </c>
      <c r="AY420" s="163" t="s">
        <v>125</v>
      </c>
    </row>
    <row r="421" spans="2:65" s="1" customFormat="1" ht="24.2" customHeight="1">
      <c r="B421" s="133"/>
      <c r="C421" s="134" t="s">
        <v>529</v>
      </c>
      <c r="D421" s="134" t="s">
        <v>127</v>
      </c>
      <c r="E421" s="135" t="s">
        <v>530</v>
      </c>
      <c r="F421" s="136" t="s">
        <v>531</v>
      </c>
      <c r="G421" s="137" t="s">
        <v>474</v>
      </c>
      <c r="H421" s="187"/>
      <c r="I421" s="139"/>
      <c r="J421" s="140">
        <f>ROUND(I421*H421,2)</f>
        <v>0</v>
      </c>
      <c r="K421" s="141"/>
      <c r="L421" s="32"/>
      <c r="M421" s="142" t="s">
        <v>1</v>
      </c>
      <c r="N421" s="143" t="s">
        <v>39</v>
      </c>
      <c r="P421" s="144">
        <f>O421*H421</f>
        <v>0</v>
      </c>
      <c r="Q421" s="144">
        <v>0</v>
      </c>
      <c r="R421" s="144">
        <f>Q421*H421</f>
        <v>0</v>
      </c>
      <c r="S421" s="144">
        <v>0</v>
      </c>
      <c r="T421" s="145">
        <f>S421*H421</f>
        <v>0</v>
      </c>
      <c r="AR421" s="146" t="s">
        <v>214</v>
      </c>
      <c r="AT421" s="146" t="s">
        <v>127</v>
      </c>
      <c r="AU421" s="146" t="s">
        <v>132</v>
      </c>
      <c r="AY421" s="17" t="s">
        <v>125</v>
      </c>
      <c r="BE421" s="147">
        <f>IF(N421="základní",J421,0)</f>
        <v>0</v>
      </c>
      <c r="BF421" s="147">
        <f>IF(N421="snížená",J421,0)</f>
        <v>0</v>
      </c>
      <c r="BG421" s="147">
        <f>IF(N421="zákl. přenesená",J421,0)</f>
        <v>0</v>
      </c>
      <c r="BH421" s="147">
        <f>IF(N421="sníž. přenesená",J421,0)</f>
        <v>0</v>
      </c>
      <c r="BI421" s="147">
        <f>IF(N421="nulová",J421,0)</f>
        <v>0</v>
      </c>
      <c r="BJ421" s="17" t="s">
        <v>132</v>
      </c>
      <c r="BK421" s="147">
        <f>ROUND(I421*H421,2)</f>
        <v>0</v>
      </c>
      <c r="BL421" s="17" t="s">
        <v>214</v>
      </c>
      <c r="BM421" s="146" t="s">
        <v>532</v>
      </c>
    </row>
    <row r="422" spans="2:65" s="1" customFormat="1" ht="24.2" customHeight="1">
      <c r="B422" s="133"/>
      <c r="C422" s="134" t="s">
        <v>533</v>
      </c>
      <c r="D422" s="134" t="s">
        <v>127</v>
      </c>
      <c r="E422" s="135" t="s">
        <v>534</v>
      </c>
      <c r="F422" s="136" t="s">
        <v>535</v>
      </c>
      <c r="G422" s="137" t="s">
        <v>474</v>
      </c>
      <c r="H422" s="187"/>
      <c r="I422" s="139"/>
      <c r="J422" s="140">
        <f>ROUND(I422*H422,2)</f>
        <v>0</v>
      </c>
      <c r="K422" s="141"/>
      <c r="L422" s="32"/>
      <c r="M422" s="142" t="s">
        <v>1</v>
      </c>
      <c r="N422" s="143" t="s">
        <v>39</v>
      </c>
      <c r="P422" s="144">
        <f>O422*H422</f>
        <v>0</v>
      </c>
      <c r="Q422" s="144">
        <v>0</v>
      </c>
      <c r="R422" s="144">
        <f>Q422*H422</f>
        <v>0</v>
      </c>
      <c r="S422" s="144">
        <v>0</v>
      </c>
      <c r="T422" s="145">
        <f>S422*H422</f>
        <v>0</v>
      </c>
      <c r="AR422" s="146" t="s">
        <v>214</v>
      </c>
      <c r="AT422" s="146" t="s">
        <v>127</v>
      </c>
      <c r="AU422" s="146" t="s">
        <v>132</v>
      </c>
      <c r="AY422" s="17" t="s">
        <v>125</v>
      </c>
      <c r="BE422" s="147">
        <f>IF(N422="základní",J422,0)</f>
        <v>0</v>
      </c>
      <c r="BF422" s="147">
        <f>IF(N422="snížená",J422,0)</f>
        <v>0</v>
      </c>
      <c r="BG422" s="147">
        <f>IF(N422="zákl. přenesená",J422,0)</f>
        <v>0</v>
      </c>
      <c r="BH422" s="147">
        <f>IF(N422="sníž. přenesená",J422,0)</f>
        <v>0</v>
      </c>
      <c r="BI422" s="147">
        <f>IF(N422="nulová",J422,0)</f>
        <v>0</v>
      </c>
      <c r="BJ422" s="17" t="s">
        <v>132</v>
      </c>
      <c r="BK422" s="147">
        <f>ROUND(I422*H422,2)</f>
        <v>0</v>
      </c>
      <c r="BL422" s="17" t="s">
        <v>214</v>
      </c>
      <c r="BM422" s="146" t="s">
        <v>536</v>
      </c>
    </row>
    <row r="423" spans="2:65" s="11" customFormat="1" ht="22.9" customHeight="1">
      <c r="B423" s="121"/>
      <c r="D423" s="122" t="s">
        <v>72</v>
      </c>
      <c r="E423" s="131" t="s">
        <v>537</v>
      </c>
      <c r="F423" s="131" t="s">
        <v>538</v>
      </c>
      <c r="I423" s="124"/>
      <c r="J423" s="132">
        <f>BK423</f>
        <v>0</v>
      </c>
      <c r="L423" s="121"/>
      <c r="M423" s="126"/>
      <c r="P423" s="127">
        <f>SUM(P424:P557)</f>
        <v>0</v>
      </c>
      <c r="R423" s="127">
        <f>SUM(R424:R557)</f>
        <v>1.0098615</v>
      </c>
      <c r="T423" s="128">
        <f>SUM(T424:T557)</f>
        <v>0.53485929999999993</v>
      </c>
      <c r="AR423" s="122" t="s">
        <v>132</v>
      </c>
      <c r="AT423" s="129" t="s">
        <v>72</v>
      </c>
      <c r="AU423" s="129" t="s">
        <v>81</v>
      </c>
      <c r="AY423" s="122" t="s">
        <v>125</v>
      </c>
      <c r="BK423" s="130">
        <f>SUM(BK424:BK557)</f>
        <v>0</v>
      </c>
    </row>
    <row r="424" spans="2:65" s="1" customFormat="1" ht="24.2" customHeight="1">
      <c r="B424" s="133"/>
      <c r="C424" s="134" t="s">
        <v>539</v>
      </c>
      <c r="D424" s="134" t="s">
        <v>127</v>
      </c>
      <c r="E424" s="135" t="s">
        <v>540</v>
      </c>
      <c r="F424" s="136" t="s">
        <v>541</v>
      </c>
      <c r="G424" s="137" t="s">
        <v>279</v>
      </c>
      <c r="H424" s="138">
        <v>10.3</v>
      </c>
      <c r="I424" s="139"/>
      <c r="J424" s="140">
        <f>ROUND(I424*H424,2)</f>
        <v>0</v>
      </c>
      <c r="K424" s="141"/>
      <c r="L424" s="32"/>
      <c r="M424" s="142" t="s">
        <v>1</v>
      </c>
      <c r="N424" s="143" t="s">
        <v>39</v>
      </c>
      <c r="P424" s="144">
        <f>O424*H424</f>
        <v>0</v>
      </c>
      <c r="Q424" s="144">
        <v>0</v>
      </c>
      <c r="R424" s="144">
        <f>Q424*H424</f>
        <v>0</v>
      </c>
      <c r="S424" s="144">
        <v>1.91E-3</v>
      </c>
      <c r="T424" s="145">
        <f>S424*H424</f>
        <v>1.9673000000000003E-2</v>
      </c>
      <c r="AR424" s="146" t="s">
        <v>214</v>
      </c>
      <c r="AT424" s="146" t="s">
        <v>127</v>
      </c>
      <c r="AU424" s="146" t="s">
        <v>132</v>
      </c>
      <c r="AY424" s="17" t="s">
        <v>125</v>
      </c>
      <c r="BE424" s="147">
        <f>IF(N424="základní",J424,0)</f>
        <v>0</v>
      </c>
      <c r="BF424" s="147">
        <f>IF(N424="snížená",J424,0)</f>
        <v>0</v>
      </c>
      <c r="BG424" s="147">
        <f>IF(N424="zákl. přenesená",J424,0)</f>
        <v>0</v>
      </c>
      <c r="BH424" s="147">
        <f>IF(N424="sníž. přenesená",J424,0)</f>
        <v>0</v>
      </c>
      <c r="BI424" s="147">
        <f>IF(N424="nulová",J424,0)</f>
        <v>0</v>
      </c>
      <c r="BJ424" s="17" t="s">
        <v>132</v>
      </c>
      <c r="BK424" s="147">
        <f>ROUND(I424*H424,2)</f>
        <v>0</v>
      </c>
      <c r="BL424" s="17" t="s">
        <v>214</v>
      </c>
      <c r="BM424" s="146" t="s">
        <v>542</v>
      </c>
    </row>
    <row r="425" spans="2:65" s="13" customFormat="1" ht="11.25">
      <c r="B425" s="155"/>
      <c r="D425" s="149" t="s">
        <v>134</v>
      </c>
      <c r="E425" s="156" t="s">
        <v>1</v>
      </c>
      <c r="F425" s="157" t="s">
        <v>543</v>
      </c>
      <c r="H425" s="158">
        <v>10.3</v>
      </c>
      <c r="I425" s="159"/>
      <c r="L425" s="155"/>
      <c r="M425" s="160"/>
      <c r="T425" s="161"/>
      <c r="AT425" s="156" t="s">
        <v>134</v>
      </c>
      <c r="AU425" s="156" t="s">
        <v>132</v>
      </c>
      <c r="AV425" s="13" t="s">
        <v>132</v>
      </c>
      <c r="AW425" s="13" t="s">
        <v>30</v>
      </c>
      <c r="AX425" s="13" t="s">
        <v>73</v>
      </c>
      <c r="AY425" s="156" t="s">
        <v>125</v>
      </c>
    </row>
    <row r="426" spans="2:65" s="14" customFormat="1" ht="11.25">
      <c r="B426" s="162"/>
      <c r="D426" s="149" t="s">
        <v>134</v>
      </c>
      <c r="E426" s="163" t="s">
        <v>1</v>
      </c>
      <c r="F426" s="164" t="s">
        <v>137</v>
      </c>
      <c r="H426" s="165">
        <v>10.3</v>
      </c>
      <c r="I426" s="166"/>
      <c r="L426" s="162"/>
      <c r="M426" s="167"/>
      <c r="T426" s="168"/>
      <c r="AT426" s="163" t="s">
        <v>134</v>
      </c>
      <c r="AU426" s="163" t="s">
        <v>132</v>
      </c>
      <c r="AV426" s="14" t="s">
        <v>131</v>
      </c>
      <c r="AW426" s="14" t="s">
        <v>30</v>
      </c>
      <c r="AX426" s="14" t="s">
        <v>81</v>
      </c>
      <c r="AY426" s="163" t="s">
        <v>125</v>
      </c>
    </row>
    <row r="427" spans="2:65" s="1" customFormat="1" ht="16.5" customHeight="1">
      <c r="B427" s="133"/>
      <c r="C427" s="134" t="s">
        <v>544</v>
      </c>
      <c r="D427" s="134" t="s">
        <v>127</v>
      </c>
      <c r="E427" s="135" t="s">
        <v>545</v>
      </c>
      <c r="F427" s="136" t="s">
        <v>546</v>
      </c>
      <c r="G427" s="137" t="s">
        <v>279</v>
      </c>
      <c r="H427" s="138">
        <v>42.89</v>
      </c>
      <c r="I427" s="139"/>
      <c r="J427" s="140">
        <f>ROUND(I427*H427,2)</f>
        <v>0</v>
      </c>
      <c r="K427" s="141"/>
      <c r="L427" s="32"/>
      <c r="M427" s="142" t="s">
        <v>1</v>
      </c>
      <c r="N427" s="143" t="s">
        <v>39</v>
      </c>
      <c r="P427" s="144">
        <f>O427*H427</f>
        <v>0</v>
      </c>
      <c r="Q427" s="144">
        <v>0</v>
      </c>
      <c r="R427" s="144">
        <f>Q427*H427</f>
        <v>0</v>
      </c>
      <c r="S427" s="144">
        <v>1.67E-3</v>
      </c>
      <c r="T427" s="145">
        <f>S427*H427</f>
        <v>7.1626300000000004E-2</v>
      </c>
      <c r="AR427" s="146" t="s">
        <v>214</v>
      </c>
      <c r="AT427" s="146" t="s">
        <v>127</v>
      </c>
      <c r="AU427" s="146" t="s">
        <v>132</v>
      </c>
      <c r="AY427" s="17" t="s">
        <v>125</v>
      </c>
      <c r="BE427" s="147">
        <f>IF(N427="základní",J427,0)</f>
        <v>0</v>
      </c>
      <c r="BF427" s="147">
        <f>IF(N427="snížená",J427,0)</f>
        <v>0</v>
      </c>
      <c r="BG427" s="147">
        <f>IF(N427="zákl. přenesená",J427,0)</f>
        <v>0</v>
      </c>
      <c r="BH427" s="147">
        <f>IF(N427="sníž. přenesená",J427,0)</f>
        <v>0</v>
      </c>
      <c r="BI427" s="147">
        <f>IF(N427="nulová",J427,0)</f>
        <v>0</v>
      </c>
      <c r="BJ427" s="17" t="s">
        <v>132</v>
      </c>
      <c r="BK427" s="147">
        <f>ROUND(I427*H427,2)</f>
        <v>0</v>
      </c>
      <c r="BL427" s="17" t="s">
        <v>214</v>
      </c>
      <c r="BM427" s="146" t="s">
        <v>547</v>
      </c>
    </row>
    <row r="428" spans="2:65" s="13" customFormat="1" ht="11.25">
      <c r="B428" s="155"/>
      <c r="D428" s="149" t="s">
        <v>134</v>
      </c>
      <c r="E428" s="156" t="s">
        <v>1</v>
      </c>
      <c r="F428" s="157" t="s">
        <v>548</v>
      </c>
      <c r="H428" s="158">
        <v>42.89</v>
      </c>
      <c r="I428" s="159"/>
      <c r="L428" s="155"/>
      <c r="M428" s="160"/>
      <c r="T428" s="161"/>
      <c r="AT428" s="156" t="s">
        <v>134</v>
      </c>
      <c r="AU428" s="156" t="s">
        <v>132</v>
      </c>
      <c r="AV428" s="13" t="s">
        <v>132</v>
      </c>
      <c r="AW428" s="13" t="s">
        <v>30</v>
      </c>
      <c r="AX428" s="13" t="s">
        <v>73</v>
      </c>
      <c r="AY428" s="156" t="s">
        <v>125</v>
      </c>
    </row>
    <row r="429" spans="2:65" s="14" customFormat="1" ht="11.25">
      <c r="B429" s="162"/>
      <c r="D429" s="149" t="s">
        <v>134</v>
      </c>
      <c r="E429" s="163" t="s">
        <v>1</v>
      </c>
      <c r="F429" s="164" t="s">
        <v>137</v>
      </c>
      <c r="H429" s="165">
        <v>42.89</v>
      </c>
      <c r="I429" s="166"/>
      <c r="L429" s="162"/>
      <c r="M429" s="167"/>
      <c r="T429" s="168"/>
      <c r="AT429" s="163" t="s">
        <v>134</v>
      </c>
      <c r="AU429" s="163" t="s">
        <v>132</v>
      </c>
      <c r="AV429" s="14" t="s">
        <v>131</v>
      </c>
      <c r="AW429" s="14" t="s">
        <v>30</v>
      </c>
      <c r="AX429" s="14" t="s">
        <v>81</v>
      </c>
      <c r="AY429" s="163" t="s">
        <v>125</v>
      </c>
    </row>
    <row r="430" spans="2:65" s="1" customFormat="1" ht="16.5" customHeight="1">
      <c r="B430" s="133"/>
      <c r="C430" s="134" t="s">
        <v>549</v>
      </c>
      <c r="D430" s="134" t="s">
        <v>127</v>
      </c>
      <c r="E430" s="135" t="s">
        <v>550</v>
      </c>
      <c r="F430" s="136" t="s">
        <v>551</v>
      </c>
      <c r="G430" s="137" t="s">
        <v>279</v>
      </c>
      <c r="H430" s="138">
        <v>38</v>
      </c>
      <c r="I430" s="139"/>
      <c r="J430" s="140">
        <f>ROUND(I430*H430,2)</f>
        <v>0</v>
      </c>
      <c r="K430" s="141"/>
      <c r="L430" s="32"/>
      <c r="M430" s="142" t="s">
        <v>1</v>
      </c>
      <c r="N430" s="143" t="s">
        <v>39</v>
      </c>
      <c r="P430" s="144">
        <f>O430*H430</f>
        <v>0</v>
      </c>
      <c r="Q430" s="144">
        <v>0</v>
      </c>
      <c r="R430" s="144">
        <f>Q430*H430</f>
        <v>0</v>
      </c>
      <c r="S430" s="144">
        <v>1.75E-3</v>
      </c>
      <c r="T430" s="145">
        <f>S430*H430</f>
        <v>6.6500000000000004E-2</v>
      </c>
      <c r="AR430" s="146" t="s">
        <v>214</v>
      </c>
      <c r="AT430" s="146" t="s">
        <v>127</v>
      </c>
      <c r="AU430" s="146" t="s">
        <v>132</v>
      </c>
      <c r="AY430" s="17" t="s">
        <v>125</v>
      </c>
      <c r="BE430" s="147">
        <f>IF(N430="základní",J430,0)</f>
        <v>0</v>
      </c>
      <c r="BF430" s="147">
        <f>IF(N430="snížená",J430,0)</f>
        <v>0</v>
      </c>
      <c r="BG430" s="147">
        <f>IF(N430="zákl. přenesená",J430,0)</f>
        <v>0</v>
      </c>
      <c r="BH430" s="147">
        <f>IF(N430="sníž. přenesená",J430,0)</f>
        <v>0</v>
      </c>
      <c r="BI430" s="147">
        <f>IF(N430="nulová",J430,0)</f>
        <v>0</v>
      </c>
      <c r="BJ430" s="17" t="s">
        <v>132</v>
      </c>
      <c r="BK430" s="147">
        <f>ROUND(I430*H430,2)</f>
        <v>0</v>
      </c>
      <c r="BL430" s="17" t="s">
        <v>214</v>
      </c>
      <c r="BM430" s="146" t="s">
        <v>552</v>
      </c>
    </row>
    <row r="431" spans="2:65" s="13" customFormat="1" ht="11.25">
      <c r="B431" s="155"/>
      <c r="D431" s="149" t="s">
        <v>134</v>
      </c>
      <c r="E431" s="156" t="s">
        <v>1</v>
      </c>
      <c r="F431" s="157" t="s">
        <v>553</v>
      </c>
      <c r="H431" s="158">
        <v>38</v>
      </c>
      <c r="I431" s="159"/>
      <c r="L431" s="155"/>
      <c r="M431" s="160"/>
      <c r="T431" s="161"/>
      <c r="AT431" s="156" t="s">
        <v>134</v>
      </c>
      <c r="AU431" s="156" t="s">
        <v>132</v>
      </c>
      <c r="AV431" s="13" t="s">
        <v>132</v>
      </c>
      <c r="AW431" s="13" t="s">
        <v>30</v>
      </c>
      <c r="AX431" s="13" t="s">
        <v>73</v>
      </c>
      <c r="AY431" s="156" t="s">
        <v>125</v>
      </c>
    </row>
    <row r="432" spans="2:65" s="14" customFormat="1" ht="11.25">
      <c r="B432" s="162"/>
      <c r="D432" s="149" t="s">
        <v>134</v>
      </c>
      <c r="E432" s="163" t="s">
        <v>1</v>
      </c>
      <c r="F432" s="164" t="s">
        <v>137</v>
      </c>
      <c r="H432" s="165">
        <v>38</v>
      </c>
      <c r="I432" s="166"/>
      <c r="L432" s="162"/>
      <c r="M432" s="167"/>
      <c r="T432" s="168"/>
      <c r="AT432" s="163" t="s">
        <v>134</v>
      </c>
      <c r="AU432" s="163" t="s">
        <v>132</v>
      </c>
      <c r="AV432" s="14" t="s">
        <v>131</v>
      </c>
      <c r="AW432" s="14" t="s">
        <v>30</v>
      </c>
      <c r="AX432" s="14" t="s">
        <v>81</v>
      </c>
      <c r="AY432" s="163" t="s">
        <v>125</v>
      </c>
    </row>
    <row r="433" spans="2:65" s="1" customFormat="1" ht="16.5" customHeight="1">
      <c r="B433" s="133"/>
      <c r="C433" s="134" t="s">
        <v>554</v>
      </c>
      <c r="D433" s="134" t="s">
        <v>127</v>
      </c>
      <c r="E433" s="135" t="s">
        <v>555</v>
      </c>
      <c r="F433" s="136" t="s">
        <v>556</v>
      </c>
      <c r="G433" s="137" t="s">
        <v>279</v>
      </c>
      <c r="H433" s="138">
        <v>93.5</v>
      </c>
      <c r="I433" s="139"/>
      <c r="J433" s="140">
        <f>ROUND(I433*H433,2)</f>
        <v>0</v>
      </c>
      <c r="K433" s="141"/>
      <c r="L433" s="32"/>
      <c r="M433" s="142" t="s">
        <v>1</v>
      </c>
      <c r="N433" s="143" t="s">
        <v>39</v>
      </c>
      <c r="P433" s="144">
        <f>O433*H433</f>
        <v>0</v>
      </c>
      <c r="Q433" s="144">
        <v>0</v>
      </c>
      <c r="R433" s="144">
        <f>Q433*H433</f>
        <v>0</v>
      </c>
      <c r="S433" s="144">
        <v>2.5999999999999999E-3</v>
      </c>
      <c r="T433" s="145">
        <f>S433*H433</f>
        <v>0.24309999999999998</v>
      </c>
      <c r="AR433" s="146" t="s">
        <v>214</v>
      </c>
      <c r="AT433" s="146" t="s">
        <v>127</v>
      </c>
      <c r="AU433" s="146" t="s">
        <v>132</v>
      </c>
      <c r="AY433" s="17" t="s">
        <v>125</v>
      </c>
      <c r="BE433" s="147">
        <f>IF(N433="základní",J433,0)</f>
        <v>0</v>
      </c>
      <c r="BF433" s="147">
        <f>IF(N433="snížená",J433,0)</f>
        <v>0</v>
      </c>
      <c r="BG433" s="147">
        <f>IF(N433="zákl. přenesená",J433,0)</f>
        <v>0</v>
      </c>
      <c r="BH433" s="147">
        <f>IF(N433="sníž. přenesená",J433,0)</f>
        <v>0</v>
      </c>
      <c r="BI433" s="147">
        <f>IF(N433="nulová",J433,0)</f>
        <v>0</v>
      </c>
      <c r="BJ433" s="17" t="s">
        <v>132</v>
      </c>
      <c r="BK433" s="147">
        <f>ROUND(I433*H433,2)</f>
        <v>0</v>
      </c>
      <c r="BL433" s="17" t="s">
        <v>214</v>
      </c>
      <c r="BM433" s="146" t="s">
        <v>557</v>
      </c>
    </row>
    <row r="434" spans="2:65" s="13" customFormat="1" ht="11.25">
      <c r="B434" s="155"/>
      <c r="D434" s="149" t="s">
        <v>134</v>
      </c>
      <c r="E434" s="156" t="s">
        <v>1</v>
      </c>
      <c r="F434" s="157" t="s">
        <v>558</v>
      </c>
      <c r="H434" s="158">
        <v>93.5</v>
      </c>
      <c r="I434" s="159"/>
      <c r="L434" s="155"/>
      <c r="M434" s="160"/>
      <c r="T434" s="161"/>
      <c r="AT434" s="156" t="s">
        <v>134</v>
      </c>
      <c r="AU434" s="156" t="s">
        <v>132</v>
      </c>
      <c r="AV434" s="13" t="s">
        <v>132</v>
      </c>
      <c r="AW434" s="13" t="s">
        <v>30</v>
      </c>
      <c r="AX434" s="13" t="s">
        <v>73</v>
      </c>
      <c r="AY434" s="156" t="s">
        <v>125</v>
      </c>
    </row>
    <row r="435" spans="2:65" s="14" customFormat="1" ht="11.25">
      <c r="B435" s="162"/>
      <c r="D435" s="149" t="s">
        <v>134</v>
      </c>
      <c r="E435" s="163" t="s">
        <v>1</v>
      </c>
      <c r="F435" s="164" t="s">
        <v>137</v>
      </c>
      <c r="H435" s="165">
        <v>93.5</v>
      </c>
      <c r="I435" s="166"/>
      <c r="L435" s="162"/>
      <c r="M435" s="167"/>
      <c r="T435" s="168"/>
      <c r="AT435" s="163" t="s">
        <v>134</v>
      </c>
      <c r="AU435" s="163" t="s">
        <v>132</v>
      </c>
      <c r="AV435" s="14" t="s">
        <v>131</v>
      </c>
      <c r="AW435" s="14" t="s">
        <v>30</v>
      </c>
      <c r="AX435" s="14" t="s">
        <v>81</v>
      </c>
      <c r="AY435" s="163" t="s">
        <v>125</v>
      </c>
    </row>
    <row r="436" spans="2:65" s="1" customFormat="1" ht="16.5" customHeight="1">
      <c r="B436" s="133"/>
      <c r="C436" s="134" t="s">
        <v>559</v>
      </c>
      <c r="D436" s="134" t="s">
        <v>127</v>
      </c>
      <c r="E436" s="135" t="s">
        <v>560</v>
      </c>
      <c r="F436" s="136" t="s">
        <v>561</v>
      </c>
      <c r="G436" s="137" t="s">
        <v>279</v>
      </c>
      <c r="H436" s="138">
        <v>34</v>
      </c>
      <c r="I436" s="139"/>
      <c r="J436" s="140">
        <f>ROUND(I436*H436,2)</f>
        <v>0</v>
      </c>
      <c r="K436" s="141"/>
      <c r="L436" s="32"/>
      <c r="M436" s="142" t="s">
        <v>1</v>
      </c>
      <c r="N436" s="143" t="s">
        <v>39</v>
      </c>
      <c r="P436" s="144">
        <f>O436*H436</f>
        <v>0</v>
      </c>
      <c r="Q436" s="144">
        <v>0</v>
      </c>
      <c r="R436" s="144">
        <f>Q436*H436</f>
        <v>0</v>
      </c>
      <c r="S436" s="144">
        <v>3.9399999999999999E-3</v>
      </c>
      <c r="T436" s="145">
        <f>S436*H436</f>
        <v>0.13396</v>
      </c>
      <c r="AR436" s="146" t="s">
        <v>214</v>
      </c>
      <c r="AT436" s="146" t="s">
        <v>127</v>
      </c>
      <c r="AU436" s="146" t="s">
        <v>132</v>
      </c>
      <c r="AY436" s="17" t="s">
        <v>125</v>
      </c>
      <c r="BE436" s="147">
        <f>IF(N436="základní",J436,0)</f>
        <v>0</v>
      </c>
      <c r="BF436" s="147">
        <f>IF(N436="snížená",J436,0)</f>
        <v>0</v>
      </c>
      <c r="BG436" s="147">
        <f>IF(N436="zákl. přenesená",J436,0)</f>
        <v>0</v>
      </c>
      <c r="BH436" s="147">
        <f>IF(N436="sníž. přenesená",J436,0)</f>
        <v>0</v>
      </c>
      <c r="BI436" s="147">
        <f>IF(N436="nulová",J436,0)</f>
        <v>0</v>
      </c>
      <c r="BJ436" s="17" t="s">
        <v>132</v>
      </c>
      <c r="BK436" s="147">
        <f>ROUND(I436*H436,2)</f>
        <v>0</v>
      </c>
      <c r="BL436" s="17" t="s">
        <v>214</v>
      </c>
      <c r="BM436" s="146" t="s">
        <v>562</v>
      </c>
    </row>
    <row r="437" spans="2:65" s="13" customFormat="1" ht="11.25">
      <c r="B437" s="155"/>
      <c r="D437" s="149" t="s">
        <v>134</v>
      </c>
      <c r="E437" s="156" t="s">
        <v>1</v>
      </c>
      <c r="F437" s="157" t="s">
        <v>563</v>
      </c>
      <c r="H437" s="158">
        <v>34</v>
      </c>
      <c r="I437" s="159"/>
      <c r="L437" s="155"/>
      <c r="M437" s="160"/>
      <c r="T437" s="161"/>
      <c r="AT437" s="156" t="s">
        <v>134</v>
      </c>
      <c r="AU437" s="156" t="s">
        <v>132</v>
      </c>
      <c r="AV437" s="13" t="s">
        <v>132</v>
      </c>
      <c r="AW437" s="13" t="s">
        <v>30</v>
      </c>
      <c r="AX437" s="13" t="s">
        <v>73</v>
      </c>
      <c r="AY437" s="156" t="s">
        <v>125</v>
      </c>
    </row>
    <row r="438" spans="2:65" s="14" customFormat="1" ht="11.25">
      <c r="B438" s="162"/>
      <c r="D438" s="149" t="s">
        <v>134</v>
      </c>
      <c r="E438" s="163" t="s">
        <v>1</v>
      </c>
      <c r="F438" s="164" t="s">
        <v>137</v>
      </c>
      <c r="H438" s="165">
        <v>34</v>
      </c>
      <c r="I438" s="166"/>
      <c r="L438" s="162"/>
      <c r="M438" s="167"/>
      <c r="T438" s="168"/>
      <c r="AT438" s="163" t="s">
        <v>134</v>
      </c>
      <c r="AU438" s="163" t="s">
        <v>132</v>
      </c>
      <c r="AV438" s="14" t="s">
        <v>131</v>
      </c>
      <c r="AW438" s="14" t="s">
        <v>30</v>
      </c>
      <c r="AX438" s="14" t="s">
        <v>81</v>
      </c>
      <c r="AY438" s="163" t="s">
        <v>125</v>
      </c>
    </row>
    <row r="439" spans="2:65" s="1" customFormat="1" ht="37.9" customHeight="1">
      <c r="B439" s="133"/>
      <c r="C439" s="134" t="s">
        <v>564</v>
      </c>
      <c r="D439" s="134" t="s">
        <v>127</v>
      </c>
      <c r="E439" s="135" t="s">
        <v>565</v>
      </c>
      <c r="F439" s="136" t="s">
        <v>566</v>
      </c>
      <c r="G439" s="137" t="s">
        <v>279</v>
      </c>
      <c r="H439" s="138">
        <v>37.04</v>
      </c>
      <c r="I439" s="139"/>
      <c r="J439" s="140">
        <f>ROUND(I439*H439,2)</f>
        <v>0</v>
      </c>
      <c r="K439" s="141"/>
      <c r="L439" s="32"/>
      <c r="M439" s="142" t="s">
        <v>1</v>
      </c>
      <c r="N439" s="143" t="s">
        <v>39</v>
      </c>
      <c r="P439" s="144">
        <f>O439*H439</f>
        <v>0</v>
      </c>
      <c r="Q439" s="144">
        <v>3.5500000000000002E-3</v>
      </c>
      <c r="R439" s="144">
        <f>Q439*H439</f>
        <v>0.131492</v>
      </c>
      <c r="S439" s="144">
        <v>0</v>
      </c>
      <c r="T439" s="145">
        <f>S439*H439</f>
        <v>0</v>
      </c>
      <c r="AR439" s="146" t="s">
        <v>214</v>
      </c>
      <c r="AT439" s="146" t="s">
        <v>127</v>
      </c>
      <c r="AU439" s="146" t="s">
        <v>132</v>
      </c>
      <c r="AY439" s="17" t="s">
        <v>125</v>
      </c>
      <c r="BE439" s="147">
        <f>IF(N439="základní",J439,0)</f>
        <v>0</v>
      </c>
      <c r="BF439" s="147">
        <f>IF(N439="snížená",J439,0)</f>
        <v>0</v>
      </c>
      <c r="BG439" s="147">
        <f>IF(N439="zákl. přenesená",J439,0)</f>
        <v>0</v>
      </c>
      <c r="BH439" s="147">
        <f>IF(N439="sníž. přenesená",J439,0)</f>
        <v>0</v>
      </c>
      <c r="BI439" s="147">
        <f>IF(N439="nulová",J439,0)</f>
        <v>0</v>
      </c>
      <c r="BJ439" s="17" t="s">
        <v>132</v>
      </c>
      <c r="BK439" s="147">
        <f>ROUND(I439*H439,2)</f>
        <v>0</v>
      </c>
      <c r="BL439" s="17" t="s">
        <v>214</v>
      </c>
      <c r="BM439" s="146" t="s">
        <v>567</v>
      </c>
    </row>
    <row r="440" spans="2:65" s="12" customFormat="1" ht="11.25">
      <c r="B440" s="148"/>
      <c r="D440" s="149" t="s">
        <v>134</v>
      </c>
      <c r="E440" s="150" t="s">
        <v>1</v>
      </c>
      <c r="F440" s="151" t="s">
        <v>568</v>
      </c>
      <c r="H440" s="150" t="s">
        <v>1</v>
      </c>
      <c r="I440" s="152"/>
      <c r="L440" s="148"/>
      <c r="M440" s="153"/>
      <c r="T440" s="154"/>
      <c r="AT440" s="150" t="s">
        <v>134</v>
      </c>
      <c r="AU440" s="150" t="s">
        <v>132</v>
      </c>
      <c r="AV440" s="12" t="s">
        <v>81</v>
      </c>
      <c r="AW440" s="12" t="s">
        <v>30</v>
      </c>
      <c r="AX440" s="12" t="s">
        <v>73</v>
      </c>
      <c r="AY440" s="150" t="s">
        <v>125</v>
      </c>
    </row>
    <row r="441" spans="2:65" s="12" customFormat="1" ht="22.5">
      <c r="B441" s="148"/>
      <c r="D441" s="149" t="s">
        <v>134</v>
      </c>
      <c r="E441" s="150" t="s">
        <v>1</v>
      </c>
      <c r="F441" s="151" t="s">
        <v>569</v>
      </c>
      <c r="H441" s="150" t="s">
        <v>1</v>
      </c>
      <c r="I441" s="152"/>
      <c r="L441" s="148"/>
      <c r="M441" s="153"/>
      <c r="T441" s="154"/>
      <c r="AT441" s="150" t="s">
        <v>134</v>
      </c>
      <c r="AU441" s="150" t="s">
        <v>132</v>
      </c>
      <c r="AV441" s="12" t="s">
        <v>81</v>
      </c>
      <c r="AW441" s="12" t="s">
        <v>30</v>
      </c>
      <c r="AX441" s="12" t="s">
        <v>73</v>
      </c>
      <c r="AY441" s="150" t="s">
        <v>125</v>
      </c>
    </row>
    <row r="442" spans="2:65" s="12" customFormat="1" ht="11.25">
      <c r="B442" s="148"/>
      <c r="D442" s="149" t="s">
        <v>134</v>
      </c>
      <c r="E442" s="150" t="s">
        <v>1</v>
      </c>
      <c r="F442" s="151" t="s">
        <v>570</v>
      </c>
      <c r="H442" s="150" t="s">
        <v>1</v>
      </c>
      <c r="I442" s="152"/>
      <c r="L442" s="148"/>
      <c r="M442" s="153"/>
      <c r="T442" s="154"/>
      <c r="AT442" s="150" t="s">
        <v>134</v>
      </c>
      <c r="AU442" s="150" t="s">
        <v>132</v>
      </c>
      <c r="AV442" s="12" t="s">
        <v>81</v>
      </c>
      <c r="AW442" s="12" t="s">
        <v>30</v>
      </c>
      <c r="AX442" s="12" t="s">
        <v>73</v>
      </c>
      <c r="AY442" s="150" t="s">
        <v>125</v>
      </c>
    </row>
    <row r="443" spans="2:65" s="12" customFormat="1" ht="11.25">
      <c r="B443" s="148"/>
      <c r="D443" s="149" t="s">
        <v>134</v>
      </c>
      <c r="E443" s="150" t="s">
        <v>1</v>
      </c>
      <c r="F443" s="151" t="s">
        <v>571</v>
      </c>
      <c r="H443" s="150" t="s">
        <v>1</v>
      </c>
      <c r="I443" s="152"/>
      <c r="L443" s="148"/>
      <c r="M443" s="153"/>
      <c r="T443" s="154"/>
      <c r="AT443" s="150" t="s">
        <v>134</v>
      </c>
      <c r="AU443" s="150" t="s">
        <v>132</v>
      </c>
      <c r="AV443" s="12" t="s">
        <v>81</v>
      </c>
      <c r="AW443" s="12" t="s">
        <v>30</v>
      </c>
      <c r="AX443" s="12" t="s">
        <v>73</v>
      </c>
      <c r="AY443" s="150" t="s">
        <v>125</v>
      </c>
    </row>
    <row r="444" spans="2:65" s="12" customFormat="1" ht="11.25">
      <c r="B444" s="148"/>
      <c r="D444" s="149" t="s">
        <v>134</v>
      </c>
      <c r="E444" s="150" t="s">
        <v>1</v>
      </c>
      <c r="F444" s="151" t="s">
        <v>572</v>
      </c>
      <c r="H444" s="150" t="s">
        <v>1</v>
      </c>
      <c r="I444" s="152"/>
      <c r="L444" s="148"/>
      <c r="M444" s="153"/>
      <c r="T444" s="154"/>
      <c r="AT444" s="150" t="s">
        <v>134</v>
      </c>
      <c r="AU444" s="150" t="s">
        <v>132</v>
      </c>
      <c r="AV444" s="12" t="s">
        <v>81</v>
      </c>
      <c r="AW444" s="12" t="s">
        <v>30</v>
      </c>
      <c r="AX444" s="12" t="s">
        <v>73</v>
      </c>
      <c r="AY444" s="150" t="s">
        <v>125</v>
      </c>
    </row>
    <row r="445" spans="2:65" s="12" customFormat="1" ht="11.25">
      <c r="B445" s="148"/>
      <c r="D445" s="149" t="s">
        <v>134</v>
      </c>
      <c r="E445" s="150" t="s">
        <v>1</v>
      </c>
      <c r="F445" s="151" t="s">
        <v>573</v>
      </c>
      <c r="H445" s="150" t="s">
        <v>1</v>
      </c>
      <c r="I445" s="152"/>
      <c r="L445" s="148"/>
      <c r="M445" s="153"/>
      <c r="T445" s="154"/>
      <c r="AT445" s="150" t="s">
        <v>134</v>
      </c>
      <c r="AU445" s="150" t="s">
        <v>132</v>
      </c>
      <c r="AV445" s="12" t="s">
        <v>81</v>
      </c>
      <c r="AW445" s="12" t="s">
        <v>30</v>
      </c>
      <c r="AX445" s="12" t="s">
        <v>73</v>
      </c>
      <c r="AY445" s="150" t="s">
        <v>125</v>
      </c>
    </row>
    <row r="446" spans="2:65" s="12" customFormat="1" ht="22.5">
      <c r="B446" s="148"/>
      <c r="D446" s="149" t="s">
        <v>134</v>
      </c>
      <c r="E446" s="150" t="s">
        <v>1</v>
      </c>
      <c r="F446" s="151" t="s">
        <v>574</v>
      </c>
      <c r="H446" s="150" t="s">
        <v>1</v>
      </c>
      <c r="I446" s="152"/>
      <c r="L446" s="148"/>
      <c r="M446" s="153"/>
      <c r="T446" s="154"/>
      <c r="AT446" s="150" t="s">
        <v>134</v>
      </c>
      <c r="AU446" s="150" t="s">
        <v>132</v>
      </c>
      <c r="AV446" s="12" t="s">
        <v>81</v>
      </c>
      <c r="AW446" s="12" t="s">
        <v>30</v>
      </c>
      <c r="AX446" s="12" t="s">
        <v>73</v>
      </c>
      <c r="AY446" s="150" t="s">
        <v>125</v>
      </c>
    </row>
    <row r="447" spans="2:65" s="13" customFormat="1" ht="11.25">
      <c r="B447" s="155"/>
      <c r="D447" s="149" t="s">
        <v>134</v>
      </c>
      <c r="E447" s="156" t="s">
        <v>1</v>
      </c>
      <c r="F447" s="157" t="s">
        <v>575</v>
      </c>
      <c r="H447" s="158">
        <v>37.04</v>
      </c>
      <c r="I447" s="159"/>
      <c r="L447" s="155"/>
      <c r="M447" s="160"/>
      <c r="T447" s="161"/>
      <c r="AT447" s="156" t="s">
        <v>134</v>
      </c>
      <c r="AU447" s="156" t="s">
        <v>132</v>
      </c>
      <c r="AV447" s="13" t="s">
        <v>132</v>
      </c>
      <c r="AW447" s="13" t="s">
        <v>30</v>
      </c>
      <c r="AX447" s="13" t="s">
        <v>73</v>
      </c>
      <c r="AY447" s="156" t="s">
        <v>125</v>
      </c>
    </row>
    <row r="448" spans="2:65" s="14" customFormat="1" ht="11.25">
      <c r="B448" s="162"/>
      <c r="D448" s="149" t="s">
        <v>134</v>
      </c>
      <c r="E448" s="163" t="s">
        <v>1</v>
      </c>
      <c r="F448" s="164" t="s">
        <v>137</v>
      </c>
      <c r="H448" s="165">
        <v>37.04</v>
      </c>
      <c r="I448" s="166"/>
      <c r="L448" s="162"/>
      <c r="M448" s="167"/>
      <c r="T448" s="168"/>
      <c r="AT448" s="163" t="s">
        <v>134</v>
      </c>
      <c r="AU448" s="163" t="s">
        <v>132</v>
      </c>
      <c r="AV448" s="14" t="s">
        <v>131</v>
      </c>
      <c r="AW448" s="14" t="s">
        <v>30</v>
      </c>
      <c r="AX448" s="14" t="s">
        <v>81</v>
      </c>
      <c r="AY448" s="163" t="s">
        <v>125</v>
      </c>
    </row>
    <row r="449" spans="2:65" s="1" customFormat="1" ht="37.9" customHeight="1">
      <c r="B449" s="133"/>
      <c r="C449" s="134" t="s">
        <v>576</v>
      </c>
      <c r="D449" s="134" t="s">
        <v>127</v>
      </c>
      <c r="E449" s="135" t="s">
        <v>577</v>
      </c>
      <c r="F449" s="136" t="s">
        <v>578</v>
      </c>
      <c r="G449" s="137" t="s">
        <v>279</v>
      </c>
      <c r="H449" s="138">
        <v>1.8</v>
      </c>
      <c r="I449" s="139"/>
      <c r="J449" s="140">
        <f>ROUND(I449*H449,2)</f>
        <v>0</v>
      </c>
      <c r="K449" s="141"/>
      <c r="L449" s="32"/>
      <c r="M449" s="142" t="s">
        <v>1</v>
      </c>
      <c r="N449" s="143" t="s">
        <v>39</v>
      </c>
      <c r="P449" s="144">
        <f>O449*H449</f>
        <v>0</v>
      </c>
      <c r="Q449" s="144">
        <v>3.5500000000000002E-3</v>
      </c>
      <c r="R449" s="144">
        <f>Q449*H449</f>
        <v>6.3900000000000007E-3</v>
      </c>
      <c r="S449" s="144">
        <v>0</v>
      </c>
      <c r="T449" s="145">
        <f>S449*H449</f>
        <v>0</v>
      </c>
      <c r="AR449" s="146" t="s">
        <v>214</v>
      </c>
      <c r="AT449" s="146" t="s">
        <v>127</v>
      </c>
      <c r="AU449" s="146" t="s">
        <v>132</v>
      </c>
      <c r="AY449" s="17" t="s">
        <v>125</v>
      </c>
      <c r="BE449" s="147">
        <f>IF(N449="základní",J449,0)</f>
        <v>0</v>
      </c>
      <c r="BF449" s="147">
        <f>IF(N449="snížená",J449,0)</f>
        <v>0</v>
      </c>
      <c r="BG449" s="147">
        <f>IF(N449="zákl. přenesená",J449,0)</f>
        <v>0</v>
      </c>
      <c r="BH449" s="147">
        <f>IF(N449="sníž. přenesená",J449,0)</f>
        <v>0</v>
      </c>
      <c r="BI449" s="147">
        <f>IF(N449="nulová",J449,0)</f>
        <v>0</v>
      </c>
      <c r="BJ449" s="17" t="s">
        <v>132</v>
      </c>
      <c r="BK449" s="147">
        <f>ROUND(I449*H449,2)</f>
        <v>0</v>
      </c>
      <c r="BL449" s="17" t="s">
        <v>214</v>
      </c>
      <c r="BM449" s="146" t="s">
        <v>579</v>
      </c>
    </row>
    <row r="450" spans="2:65" s="12" customFormat="1" ht="11.25">
      <c r="B450" s="148"/>
      <c r="D450" s="149" t="s">
        <v>134</v>
      </c>
      <c r="E450" s="150" t="s">
        <v>1</v>
      </c>
      <c r="F450" s="151" t="s">
        <v>568</v>
      </c>
      <c r="H450" s="150" t="s">
        <v>1</v>
      </c>
      <c r="I450" s="152"/>
      <c r="L450" s="148"/>
      <c r="M450" s="153"/>
      <c r="T450" s="154"/>
      <c r="AT450" s="150" t="s">
        <v>134</v>
      </c>
      <c r="AU450" s="150" t="s">
        <v>132</v>
      </c>
      <c r="AV450" s="12" t="s">
        <v>81</v>
      </c>
      <c r="AW450" s="12" t="s">
        <v>30</v>
      </c>
      <c r="AX450" s="12" t="s">
        <v>73</v>
      </c>
      <c r="AY450" s="150" t="s">
        <v>125</v>
      </c>
    </row>
    <row r="451" spans="2:65" s="12" customFormat="1" ht="22.5">
      <c r="B451" s="148"/>
      <c r="D451" s="149" t="s">
        <v>134</v>
      </c>
      <c r="E451" s="150" t="s">
        <v>1</v>
      </c>
      <c r="F451" s="151" t="s">
        <v>569</v>
      </c>
      <c r="H451" s="150" t="s">
        <v>1</v>
      </c>
      <c r="I451" s="152"/>
      <c r="L451" s="148"/>
      <c r="M451" s="153"/>
      <c r="T451" s="154"/>
      <c r="AT451" s="150" t="s">
        <v>134</v>
      </c>
      <c r="AU451" s="150" t="s">
        <v>132</v>
      </c>
      <c r="AV451" s="12" t="s">
        <v>81</v>
      </c>
      <c r="AW451" s="12" t="s">
        <v>30</v>
      </c>
      <c r="AX451" s="12" t="s">
        <v>73</v>
      </c>
      <c r="AY451" s="150" t="s">
        <v>125</v>
      </c>
    </row>
    <row r="452" spans="2:65" s="12" customFormat="1" ht="11.25">
      <c r="B452" s="148"/>
      <c r="D452" s="149" t="s">
        <v>134</v>
      </c>
      <c r="E452" s="150" t="s">
        <v>1</v>
      </c>
      <c r="F452" s="151" t="s">
        <v>570</v>
      </c>
      <c r="H452" s="150" t="s">
        <v>1</v>
      </c>
      <c r="I452" s="152"/>
      <c r="L452" s="148"/>
      <c r="M452" s="153"/>
      <c r="T452" s="154"/>
      <c r="AT452" s="150" t="s">
        <v>134</v>
      </c>
      <c r="AU452" s="150" t="s">
        <v>132</v>
      </c>
      <c r="AV452" s="12" t="s">
        <v>81</v>
      </c>
      <c r="AW452" s="12" t="s">
        <v>30</v>
      </c>
      <c r="AX452" s="12" t="s">
        <v>73</v>
      </c>
      <c r="AY452" s="150" t="s">
        <v>125</v>
      </c>
    </row>
    <row r="453" spans="2:65" s="12" customFormat="1" ht="11.25">
      <c r="B453" s="148"/>
      <c r="D453" s="149" t="s">
        <v>134</v>
      </c>
      <c r="E453" s="150" t="s">
        <v>1</v>
      </c>
      <c r="F453" s="151" t="s">
        <v>571</v>
      </c>
      <c r="H453" s="150" t="s">
        <v>1</v>
      </c>
      <c r="I453" s="152"/>
      <c r="L453" s="148"/>
      <c r="M453" s="153"/>
      <c r="T453" s="154"/>
      <c r="AT453" s="150" t="s">
        <v>134</v>
      </c>
      <c r="AU453" s="150" t="s">
        <v>132</v>
      </c>
      <c r="AV453" s="12" t="s">
        <v>81</v>
      </c>
      <c r="AW453" s="12" t="s">
        <v>30</v>
      </c>
      <c r="AX453" s="12" t="s">
        <v>73</v>
      </c>
      <c r="AY453" s="150" t="s">
        <v>125</v>
      </c>
    </row>
    <row r="454" spans="2:65" s="12" customFormat="1" ht="11.25">
      <c r="B454" s="148"/>
      <c r="D454" s="149" t="s">
        <v>134</v>
      </c>
      <c r="E454" s="150" t="s">
        <v>1</v>
      </c>
      <c r="F454" s="151" t="s">
        <v>572</v>
      </c>
      <c r="H454" s="150" t="s">
        <v>1</v>
      </c>
      <c r="I454" s="152"/>
      <c r="L454" s="148"/>
      <c r="M454" s="153"/>
      <c r="T454" s="154"/>
      <c r="AT454" s="150" t="s">
        <v>134</v>
      </c>
      <c r="AU454" s="150" t="s">
        <v>132</v>
      </c>
      <c r="AV454" s="12" t="s">
        <v>81</v>
      </c>
      <c r="AW454" s="12" t="s">
        <v>30</v>
      </c>
      <c r="AX454" s="12" t="s">
        <v>73</v>
      </c>
      <c r="AY454" s="150" t="s">
        <v>125</v>
      </c>
    </row>
    <row r="455" spans="2:65" s="12" customFormat="1" ht="11.25">
      <c r="B455" s="148"/>
      <c r="D455" s="149" t="s">
        <v>134</v>
      </c>
      <c r="E455" s="150" t="s">
        <v>1</v>
      </c>
      <c r="F455" s="151" t="s">
        <v>573</v>
      </c>
      <c r="H455" s="150" t="s">
        <v>1</v>
      </c>
      <c r="I455" s="152"/>
      <c r="L455" s="148"/>
      <c r="M455" s="153"/>
      <c r="T455" s="154"/>
      <c r="AT455" s="150" t="s">
        <v>134</v>
      </c>
      <c r="AU455" s="150" t="s">
        <v>132</v>
      </c>
      <c r="AV455" s="12" t="s">
        <v>81</v>
      </c>
      <c r="AW455" s="12" t="s">
        <v>30</v>
      </c>
      <c r="AX455" s="12" t="s">
        <v>73</v>
      </c>
      <c r="AY455" s="150" t="s">
        <v>125</v>
      </c>
    </row>
    <row r="456" spans="2:65" s="12" customFormat="1" ht="22.5">
      <c r="B456" s="148"/>
      <c r="D456" s="149" t="s">
        <v>134</v>
      </c>
      <c r="E456" s="150" t="s">
        <v>1</v>
      </c>
      <c r="F456" s="151" t="s">
        <v>574</v>
      </c>
      <c r="H456" s="150" t="s">
        <v>1</v>
      </c>
      <c r="I456" s="152"/>
      <c r="L456" s="148"/>
      <c r="M456" s="153"/>
      <c r="T456" s="154"/>
      <c r="AT456" s="150" t="s">
        <v>134</v>
      </c>
      <c r="AU456" s="150" t="s">
        <v>132</v>
      </c>
      <c r="AV456" s="12" t="s">
        <v>81</v>
      </c>
      <c r="AW456" s="12" t="s">
        <v>30</v>
      </c>
      <c r="AX456" s="12" t="s">
        <v>73</v>
      </c>
      <c r="AY456" s="150" t="s">
        <v>125</v>
      </c>
    </row>
    <row r="457" spans="2:65" s="13" customFormat="1" ht="11.25">
      <c r="B457" s="155"/>
      <c r="D457" s="149" t="s">
        <v>134</v>
      </c>
      <c r="E457" s="156" t="s">
        <v>1</v>
      </c>
      <c r="F457" s="157" t="s">
        <v>580</v>
      </c>
      <c r="H457" s="158">
        <v>1.8</v>
      </c>
      <c r="I457" s="159"/>
      <c r="L457" s="155"/>
      <c r="M457" s="160"/>
      <c r="T457" s="161"/>
      <c r="AT457" s="156" t="s">
        <v>134</v>
      </c>
      <c r="AU457" s="156" t="s">
        <v>132</v>
      </c>
      <c r="AV457" s="13" t="s">
        <v>132</v>
      </c>
      <c r="AW457" s="13" t="s">
        <v>30</v>
      </c>
      <c r="AX457" s="13" t="s">
        <v>73</v>
      </c>
      <c r="AY457" s="156" t="s">
        <v>125</v>
      </c>
    </row>
    <row r="458" spans="2:65" s="14" customFormat="1" ht="11.25">
      <c r="B458" s="162"/>
      <c r="D458" s="149" t="s">
        <v>134</v>
      </c>
      <c r="E458" s="163" t="s">
        <v>1</v>
      </c>
      <c r="F458" s="164" t="s">
        <v>137</v>
      </c>
      <c r="H458" s="165">
        <v>1.8</v>
      </c>
      <c r="I458" s="166"/>
      <c r="L458" s="162"/>
      <c r="M458" s="167"/>
      <c r="T458" s="168"/>
      <c r="AT458" s="163" t="s">
        <v>134</v>
      </c>
      <c r="AU458" s="163" t="s">
        <v>132</v>
      </c>
      <c r="AV458" s="14" t="s">
        <v>131</v>
      </c>
      <c r="AW458" s="14" t="s">
        <v>30</v>
      </c>
      <c r="AX458" s="14" t="s">
        <v>81</v>
      </c>
      <c r="AY458" s="163" t="s">
        <v>125</v>
      </c>
    </row>
    <row r="459" spans="2:65" s="1" customFormat="1" ht="37.9" customHeight="1">
      <c r="B459" s="133"/>
      <c r="C459" s="134" t="s">
        <v>581</v>
      </c>
      <c r="D459" s="134" t="s">
        <v>127</v>
      </c>
      <c r="E459" s="135" t="s">
        <v>582</v>
      </c>
      <c r="F459" s="136" t="s">
        <v>583</v>
      </c>
      <c r="G459" s="137" t="s">
        <v>279</v>
      </c>
      <c r="H459" s="138">
        <v>4.05</v>
      </c>
      <c r="I459" s="139"/>
      <c r="J459" s="140">
        <f>ROUND(I459*H459,2)</f>
        <v>0</v>
      </c>
      <c r="K459" s="141"/>
      <c r="L459" s="32"/>
      <c r="M459" s="142" t="s">
        <v>1</v>
      </c>
      <c r="N459" s="143" t="s">
        <v>39</v>
      </c>
      <c r="P459" s="144">
        <f>O459*H459</f>
        <v>0</v>
      </c>
      <c r="Q459" s="144">
        <v>3.5500000000000002E-3</v>
      </c>
      <c r="R459" s="144">
        <f>Q459*H459</f>
        <v>1.43775E-2</v>
      </c>
      <c r="S459" s="144">
        <v>0</v>
      </c>
      <c r="T459" s="145">
        <f>S459*H459</f>
        <v>0</v>
      </c>
      <c r="AR459" s="146" t="s">
        <v>214</v>
      </c>
      <c r="AT459" s="146" t="s">
        <v>127</v>
      </c>
      <c r="AU459" s="146" t="s">
        <v>132</v>
      </c>
      <c r="AY459" s="17" t="s">
        <v>125</v>
      </c>
      <c r="BE459" s="147">
        <f>IF(N459="základní",J459,0)</f>
        <v>0</v>
      </c>
      <c r="BF459" s="147">
        <f>IF(N459="snížená",J459,0)</f>
        <v>0</v>
      </c>
      <c r="BG459" s="147">
        <f>IF(N459="zákl. přenesená",J459,0)</f>
        <v>0</v>
      </c>
      <c r="BH459" s="147">
        <f>IF(N459="sníž. přenesená",J459,0)</f>
        <v>0</v>
      </c>
      <c r="BI459" s="147">
        <f>IF(N459="nulová",J459,0)</f>
        <v>0</v>
      </c>
      <c r="BJ459" s="17" t="s">
        <v>132</v>
      </c>
      <c r="BK459" s="147">
        <f>ROUND(I459*H459,2)</f>
        <v>0</v>
      </c>
      <c r="BL459" s="17" t="s">
        <v>214</v>
      </c>
      <c r="BM459" s="146" t="s">
        <v>584</v>
      </c>
    </row>
    <row r="460" spans="2:65" s="12" customFormat="1" ht="11.25">
      <c r="B460" s="148"/>
      <c r="D460" s="149" t="s">
        <v>134</v>
      </c>
      <c r="E460" s="150" t="s">
        <v>1</v>
      </c>
      <c r="F460" s="151" t="s">
        <v>568</v>
      </c>
      <c r="H460" s="150" t="s">
        <v>1</v>
      </c>
      <c r="I460" s="152"/>
      <c r="L460" s="148"/>
      <c r="M460" s="153"/>
      <c r="T460" s="154"/>
      <c r="AT460" s="150" t="s">
        <v>134</v>
      </c>
      <c r="AU460" s="150" t="s">
        <v>132</v>
      </c>
      <c r="AV460" s="12" t="s">
        <v>81</v>
      </c>
      <c r="AW460" s="12" t="s">
        <v>30</v>
      </c>
      <c r="AX460" s="12" t="s">
        <v>73</v>
      </c>
      <c r="AY460" s="150" t="s">
        <v>125</v>
      </c>
    </row>
    <row r="461" spans="2:65" s="12" customFormat="1" ht="22.5">
      <c r="B461" s="148"/>
      <c r="D461" s="149" t="s">
        <v>134</v>
      </c>
      <c r="E461" s="150" t="s">
        <v>1</v>
      </c>
      <c r="F461" s="151" t="s">
        <v>569</v>
      </c>
      <c r="H461" s="150" t="s">
        <v>1</v>
      </c>
      <c r="I461" s="152"/>
      <c r="L461" s="148"/>
      <c r="M461" s="153"/>
      <c r="T461" s="154"/>
      <c r="AT461" s="150" t="s">
        <v>134</v>
      </c>
      <c r="AU461" s="150" t="s">
        <v>132</v>
      </c>
      <c r="AV461" s="12" t="s">
        <v>81</v>
      </c>
      <c r="AW461" s="12" t="s">
        <v>30</v>
      </c>
      <c r="AX461" s="12" t="s">
        <v>73</v>
      </c>
      <c r="AY461" s="150" t="s">
        <v>125</v>
      </c>
    </row>
    <row r="462" spans="2:65" s="12" customFormat="1" ht="11.25">
      <c r="B462" s="148"/>
      <c r="D462" s="149" t="s">
        <v>134</v>
      </c>
      <c r="E462" s="150" t="s">
        <v>1</v>
      </c>
      <c r="F462" s="151" t="s">
        <v>570</v>
      </c>
      <c r="H462" s="150" t="s">
        <v>1</v>
      </c>
      <c r="I462" s="152"/>
      <c r="L462" s="148"/>
      <c r="M462" s="153"/>
      <c r="T462" s="154"/>
      <c r="AT462" s="150" t="s">
        <v>134</v>
      </c>
      <c r="AU462" s="150" t="s">
        <v>132</v>
      </c>
      <c r="AV462" s="12" t="s">
        <v>81</v>
      </c>
      <c r="AW462" s="12" t="s">
        <v>30</v>
      </c>
      <c r="AX462" s="12" t="s">
        <v>73</v>
      </c>
      <c r="AY462" s="150" t="s">
        <v>125</v>
      </c>
    </row>
    <row r="463" spans="2:65" s="12" customFormat="1" ht="11.25">
      <c r="B463" s="148"/>
      <c r="D463" s="149" t="s">
        <v>134</v>
      </c>
      <c r="E463" s="150" t="s">
        <v>1</v>
      </c>
      <c r="F463" s="151" t="s">
        <v>571</v>
      </c>
      <c r="H463" s="150" t="s">
        <v>1</v>
      </c>
      <c r="I463" s="152"/>
      <c r="L463" s="148"/>
      <c r="M463" s="153"/>
      <c r="T463" s="154"/>
      <c r="AT463" s="150" t="s">
        <v>134</v>
      </c>
      <c r="AU463" s="150" t="s">
        <v>132</v>
      </c>
      <c r="AV463" s="12" t="s">
        <v>81</v>
      </c>
      <c r="AW463" s="12" t="s">
        <v>30</v>
      </c>
      <c r="AX463" s="12" t="s">
        <v>73</v>
      </c>
      <c r="AY463" s="150" t="s">
        <v>125</v>
      </c>
    </row>
    <row r="464" spans="2:65" s="12" customFormat="1" ht="11.25">
      <c r="B464" s="148"/>
      <c r="D464" s="149" t="s">
        <v>134</v>
      </c>
      <c r="E464" s="150" t="s">
        <v>1</v>
      </c>
      <c r="F464" s="151" t="s">
        <v>572</v>
      </c>
      <c r="H464" s="150" t="s">
        <v>1</v>
      </c>
      <c r="I464" s="152"/>
      <c r="L464" s="148"/>
      <c r="M464" s="153"/>
      <c r="T464" s="154"/>
      <c r="AT464" s="150" t="s">
        <v>134</v>
      </c>
      <c r="AU464" s="150" t="s">
        <v>132</v>
      </c>
      <c r="AV464" s="12" t="s">
        <v>81</v>
      </c>
      <c r="AW464" s="12" t="s">
        <v>30</v>
      </c>
      <c r="AX464" s="12" t="s">
        <v>73</v>
      </c>
      <c r="AY464" s="150" t="s">
        <v>125</v>
      </c>
    </row>
    <row r="465" spans="2:65" s="12" customFormat="1" ht="11.25">
      <c r="B465" s="148"/>
      <c r="D465" s="149" t="s">
        <v>134</v>
      </c>
      <c r="E465" s="150" t="s">
        <v>1</v>
      </c>
      <c r="F465" s="151" t="s">
        <v>573</v>
      </c>
      <c r="H465" s="150" t="s">
        <v>1</v>
      </c>
      <c r="I465" s="152"/>
      <c r="L465" s="148"/>
      <c r="M465" s="153"/>
      <c r="T465" s="154"/>
      <c r="AT465" s="150" t="s">
        <v>134</v>
      </c>
      <c r="AU465" s="150" t="s">
        <v>132</v>
      </c>
      <c r="AV465" s="12" t="s">
        <v>81</v>
      </c>
      <c r="AW465" s="12" t="s">
        <v>30</v>
      </c>
      <c r="AX465" s="12" t="s">
        <v>73</v>
      </c>
      <c r="AY465" s="150" t="s">
        <v>125</v>
      </c>
    </row>
    <row r="466" spans="2:65" s="12" customFormat="1" ht="22.5">
      <c r="B466" s="148"/>
      <c r="D466" s="149" t="s">
        <v>134</v>
      </c>
      <c r="E466" s="150" t="s">
        <v>1</v>
      </c>
      <c r="F466" s="151" t="s">
        <v>574</v>
      </c>
      <c r="H466" s="150" t="s">
        <v>1</v>
      </c>
      <c r="I466" s="152"/>
      <c r="L466" s="148"/>
      <c r="M466" s="153"/>
      <c r="T466" s="154"/>
      <c r="AT466" s="150" t="s">
        <v>134</v>
      </c>
      <c r="AU466" s="150" t="s">
        <v>132</v>
      </c>
      <c r="AV466" s="12" t="s">
        <v>81</v>
      </c>
      <c r="AW466" s="12" t="s">
        <v>30</v>
      </c>
      <c r="AX466" s="12" t="s">
        <v>73</v>
      </c>
      <c r="AY466" s="150" t="s">
        <v>125</v>
      </c>
    </row>
    <row r="467" spans="2:65" s="13" customFormat="1" ht="11.25">
      <c r="B467" s="155"/>
      <c r="D467" s="149" t="s">
        <v>134</v>
      </c>
      <c r="E467" s="156" t="s">
        <v>1</v>
      </c>
      <c r="F467" s="157" t="s">
        <v>585</v>
      </c>
      <c r="H467" s="158">
        <v>4.05</v>
      </c>
      <c r="I467" s="159"/>
      <c r="L467" s="155"/>
      <c r="M467" s="160"/>
      <c r="T467" s="161"/>
      <c r="AT467" s="156" t="s">
        <v>134</v>
      </c>
      <c r="AU467" s="156" t="s">
        <v>132</v>
      </c>
      <c r="AV467" s="13" t="s">
        <v>132</v>
      </c>
      <c r="AW467" s="13" t="s">
        <v>30</v>
      </c>
      <c r="AX467" s="13" t="s">
        <v>73</v>
      </c>
      <c r="AY467" s="156" t="s">
        <v>125</v>
      </c>
    </row>
    <row r="468" spans="2:65" s="14" customFormat="1" ht="11.25">
      <c r="B468" s="162"/>
      <c r="D468" s="149" t="s">
        <v>134</v>
      </c>
      <c r="E468" s="163" t="s">
        <v>1</v>
      </c>
      <c r="F468" s="164" t="s">
        <v>137</v>
      </c>
      <c r="H468" s="165">
        <v>4.05</v>
      </c>
      <c r="I468" s="166"/>
      <c r="L468" s="162"/>
      <c r="M468" s="167"/>
      <c r="T468" s="168"/>
      <c r="AT468" s="163" t="s">
        <v>134</v>
      </c>
      <c r="AU468" s="163" t="s">
        <v>132</v>
      </c>
      <c r="AV468" s="14" t="s">
        <v>131</v>
      </c>
      <c r="AW468" s="14" t="s">
        <v>30</v>
      </c>
      <c r="AX468" s="14" t="s">
        <v>81</v>
      </c>
      <c r="AY468" s="163" t="s">
        <v>125</v>
      </c>
    </row>
    <row r="469" spans="2:65" s="1" customFormat="1" ht="37.9" customHeight="1">
      <c r="B469" s="133"/>
      <c r="C469" s="134" t="s">
        <v>586</v>
      </c>
      <c r="D469" s="134" t="s">
        <v>127</v>
      </c>
      <c r="E469" s="135" t="s">
        <v>587</v>
      </c>
      <c r="F469" s="136" t="s">
        <v>588</v>
      </c>
      <c r="G469" s="137" t="s">
        <v>589</v>
      </c>
      <c r="H469" s="138">
        <v>5</v>
      </c>
      <c r="I469" s="139"/>
      <c r="J469" s="140">
        <f>ROUND(I469*H469,2)</f>
        <v>0</v>
      </c>
      <c r="K469" s="141"/>
      <c r="L469" s="32"/>
      <c r="M469" s="142" t="s">
        <v>1</v>
      </c>
      <c r="N469" s="143" t="s">
        <v>39</v>
      </c>
      <c r="P469" s="144">
        <f>O469*H469</f>
        <v>0</v>
      </c>
      <c r="Q469" s="144">
        <v>3.5500000000000002E-3</v>
      </c>
      <c r="R469" s="144">
        <f>Q469*H469</f>
        <v>1.7750000000000002E-2</v>
      </c>
      <c r="S469" s="144">
        <v>0</v>
      </c>
      <c r="T469" s="145">
        <f>S469*H469</f>
        <v>0</v>
      </c>
      <c r="AR469" s="146" t="s">
        <v>214</v>
      </c>
      <c r="AT469" s="146" t="s">
        <v>127</v>
      </c>
      <c r="AU469" s="146" t="s">
        <v>132</v>
      </c>
      <c r="AY469" s="17" t="s">
        <v>125</v>
      </c>
      <c r="BE469" s="147">
        <f>IF(N469="základní",J469,0)</f>
        <v>0</v>
      </c>
      <c r="BF469" s="147">
        <f>IF(N469="snížená",J469,0)</f>
        <v>0</v>
      </c>
      <c r="BG469" s="147">
        <f>IF(N469="zákl. přenesená",J469,0)</f>
        <v>0</v>
      </c>
      <c r="BH469" s="147">
        <f>IF(N469="sníž. přenesená",J469,0)</f>
        <v>0</v>
      </c>
      <c r="BI469" s="147">
        <f>IF(N469="nulová",J469,0)</f>
        <v>0</v>
      </c>
      <c r="BJ469" s="17" t="s">
        <v>132</v>
      </c>
      <c r="BK469" s="147">
        <f>ROUND(I469*H469,2)</f>
        <v>0</v>
      </c>
      <c r="BL469" s="17" t="s">
        <v>214</v>
      </c>
      <c r="BM469" s="146" t="s">
        <v>590</v>
      </c>
    </row>
    <row r="470" spans="2:65" s="12" customFormat="1" ht="22.5">
      <c r="B470" s="148"/>
      <c r="D470" s="149" t="s">
        <v>134</v>
      </c>
      <c r="E470" s="150" t="s">
        <v>1</v>
      </c>
      <c r="F470" s="151" t="s">
        <v>591</v>
      </c>
      <c r="H470" s="150" t="s">
        <v>1</v>
      </c>
      <c r="I470" s="152"/>
      <c r="L470" s="148"/>
      <c r="M470" s="153"/>
      <c r="T470" s="154"/>
      <c r="AT470" s="150" t="s">
        <v>134</v>
      </c>
      <c r="AU470" s="150" t="s">
        <v>132</v>
      </c>
      <c r="AV470" s="12" t="s">
        <v>81</v>
      </c>
      <c r="AW470" s="12" t="s">
        <v>30</v>
      </c>
      <c r="AX470" s="12" t="s">
        <v>73</v>
      </c>
      <c r="AY470" s="150" t="s">
        <v>125</v>
      </c>
    </row>
    <row r="471" spans="2:65" s="12" customFormat="1" ht="22.5">
      <c r="B471" s="148"/>
      <c r="D471" s="149" t="s">
        <v>134</v>
      </c>
      <c r="E471" s="150" t="s">
        <v>1</v>
      </c>
      <c r="F471" s="151" t="s">
        <v>592</v>
      </c>
      <c r="H471" s="150" t="s">
        <v>1</v>
      </c>
      <c r="I471" s="152"/>
      <c r="L471" s="148"/>
      <c r="M471" s="153"/>
      <c r="T471" s="154"/>
      <c r="AT471" s="150" t="s">
        <v>134</v>
      </c>
      <c r="AU471" s="150" t="s">
        <v>132</v>
      </c>
      <c r="AV471" s="12" t="s">
        <v>81</v>
      </c>
      <c r="AW471" s="12" t="s">
        <v>30</v>
      </c>
      <c r="AX471" s="12" t="s">
        <v>73</v>
      </c>
      <c r="AY471" s="150" t="s">
        <v>125</v>
      </c>
    </row>
    <row r="472" spans="2:65" s="12" customFormat="1" ht="11.25">
      <c r="B472" s="148"/>
      <c r="D472" s="149" t="s">
        <v>134</v>
      </c>
      <c r="E472" s="150" t="s">
        <v>1</v>
      </c>
      <c r="F472" s="151" t="s">
        <v>570</v>
      </c>
      <c r="H472" s="150" t="s">
        <v>1</v>
      </c>
      <c r="I472" s="152"/>
      <c r="L472" s="148"/>
      <c r="M472" s="153"/>
      <c r="T472" s="154"/>
      <c r="AT472" s="150" t="s">
        <v>134</v>
      </c>
      <c r="AU472" s="150" t="s">
        <v>132</v>
      </c>
      <c r="AV472" s="12" t="s">
        <v>81</v>
      </c>
      <c r="AW472" s="12" t="s">
        <v>30</v>
      </c>
      <c r="AX472" s="12" t="s">
        <v>73</v>
      </c>
      <c r="AY472" s="150" t="s">
        <v>125</v>
      </c>
    </row>
    <row r="473" spans="2:65" s="12" customFormat="1" ht="11.25">
      <c r="B473" s="148"/>
      <c r="D473" s="149" t="s">
        <v>134</v>
      </c>
      <c r="E473" s="150" t="s">
        <v>1</v>
      </c>
      <c r="F473" s="151" t="s">
        <v>571</v>
      </c>
      <c r="H473" s="150" t="s">
        <v>1</v>
      </c>
      <c r="I473" s="152"/>
      <c r="L473" s="148"/>
      <c r="M473" s="153"/>
      <c r="T473" s="154"/>
      <c r="AT473" s="150" t="s">
        <v>134</v>
      </c>
      <c r="AU473" s="150" t="s">
        <v>132</v>
      </c>
      <c r="AV473" s="12" t="s">
        <v>81</v>
      </c>
      <c r="AW473" s="12" t="s">
        <v>30</v>
      </c>
      <c r="AX473" s="12" t="s">
        <v>73</v>
      </c>
      <c r="AY473" s="150" t="s">
        <v>125</v>
      </c>
    </row>
    <row r="474" spans="2:65" s="12" customFormat="1" ht="11.25">
      <c r="B474" s="148"/>
      <c r="D474" s="149" t="s">
        <v>134</v>
      </c>
      <c r="E474" s="150" t="s">
        <v>1</v>
      </c>
      <c r="F474" s="151" t="s">
        <v>593</v>
      </c>
      <c r="H474" s="150" t="s">
        <v>1</v>
      </c>
      <c r="I474" s="152"/>
      <c r="L474" s="148"/>
      <c r="M474" s="153"/>
      <c r="T474" s="154"/>
      <c r="AT474" s="150" t="s">
        <v>134</v>
      </c>
      <c r="AU474" s="150" t="s">
        <v>132</v>
      </c>
      <c r="AV474" s="12" t="s">
        <v>81</v>
      </c>
      <c r="AW474" s="12" t="s">
        <v>30</v>
      </c>
      <c r="AX474" s="12" t="s">
        <v>73</v>
      </c>
      <c r="AY474" s="150" t="s">
        <v>125</v>
      </c>
    </row>
    <row r="475" spans="2:65" s="12" customFormat="1" ht="11.25">
      <c r="B475" s="148"/>
      <c r="D475" s="149" t="s">
        <v>134</v>
      </c>
      <c r="E475" s="150" t="s">
        <v>1</v>
      </c>
      <c r="F475" s="151" t="s">
        <v>573</v>
      </c>
      <c r="H475" s="150" t="s">
        <v>1</v>
      </c>
      <c r="I475" s="152"/>
      <c r="L475" s="148"/>
      <c r="M475" s="153"/>
      <c r="T475" s="154"/>
      <c r="AT475" s="150" t="s">
        <v>134</v>
      </c>
      <c r="AU475" s="150" t="s">
        <v>132</v>
      </c>
      <c r="AV475" s="12" t="s">
        <v>81</v>
      </c>
      <c r="AW475" s="12" t="s">
        <v>30</v>
      </c>
      <c r="AX475" s="12" t="s">
        <v>73</v>
      </c>
      <c r="AY475" s="150" t="s">
        <v>125</v>
      </c>
    </row>
    <row r="476" spans="2:65" s="12" customFormat="1" ht="22.5">
      <c r="B476" s="148"/>
      <c r="D476" s="149" t="s">
        <v>134</v>
      </c>
      <c r="E476" s="150" t="s">
        <v>1</v>
      </c>
      <c r="F476" s="151" t="s">
        <v>574</v>
      </c>
      <c r="H476" s="150" t="s">
        <v>1</v>
      </c>
      <c r="I476" s="152"/>
      <c r="L476" s="148"/>
      <c r="M476" s="153"/>
      <c r="T476" s="154"/>
      <c r="AT476" s="150" t="s">
        <v>134</v>
      </c>
      <c r="AU476" s="150" t="s">
        <v>132</v>
      </c>
      <c r="AV476" s="12" t="s">
        <v>81</v>
      </c>
      <c r="AW476" s="12" t="s">
        <v>30</v>
      </c>
      <c r="AX476" s="12" t="s">
        <v>73</v>
      </c>
      <c r="AY476" s="150" t="s">
        <v>125</v>
      </c>
    </row>
    <row r="477" spans="2:65" s="12" customFormat="1" ht="22.5">
      <c r="B477" s="148"/>
      <c r="D477" s="149" t="s">
        <v>134</v>
      </c>
      <c r="E477" s="150" t="s">
        <v>1</v>
      </c>
      <c r="F477" s="151" t="s">
        <v>594</v>
      </c>
      <c r="H477" s="150" t="s">
        <v>1</v>
      </c>
      <c r="I477" s="152"/>
      <c r="L477" s="148"/>
      <c r="M477" s="153"/>
      <c r="T477" s="154"/>
      <c r="AT477" s="150" t="s">
        <v>134</v>
      </c>
      <c r="AU477" s="150" t="s">
        <v>132</v>
      </c>
      <c r="AV477" s="12" t="s">
        <v>81</v>
      </c>
      <c r="AW477" s="12" t="s">
        <v>30</v>
      </c>
      <c r="AX477" s="12" t="s">
        <v>73</v>
      </c>
      <c r="AY477" s="150" t="s">
        <v>125</v>
      </c>
    </row>
    <row r="478" spans="2:65" s="13" customFormat="1" ht="11.25">
      <c r="B478" s="155"/>
      <c r="D478" s="149" t="s">
        <v>134</v>
      </c>
      <c r="E478" s="156" t="s">
        <v>1</v>
      </c>
      <c r="F478" s="157" t="s">
        <v>595</v>
      </c>
      <c r="H478" s="158">
        <v>5</v>
      </c>
      <c r="I478" s="159"/>
      <c r="L478" s="155"/>
      <c r="M478" s="160"/>
      <c r="T478" s="161"/>
      <c r="AT478" s="156" t="s">
        <v>134</v>
      </c>
      <c r="AU478" s="156" t="s">
        <v>132</v>
      </c>
      <c r="AV478" s="13" t="s">
        <v>132</v>
      </c>
      <c r="AW478" s="13" t="s">
        <v>30</v>
      </c>
      <c r="AX478" s="13" t="s">
        <v>73</v>
      </c>
      <c r="AY478" s="156" t="s">
        <v>125</v>
      </c>
    </row>
    <row r="479" spans="2:65" s="14" customFormat="1" ht="11.25">
      <c r="B479" s="162"/>
      <c r="D479" s="149" t="s">
        <v>134</v>
      </c>
      <c r="E479" s="163" t="s">
        <v>1</v>
      </c>
      <c r="F479" s="164" t="s">
        <v>137</v>
      </c>
      <c r="H479" s="165">
        <v>5</v>
      </c>
      <c r="I479" s="166"/>
      <c r="L479" s="162"/>
      <c r="M479" s="167"/>
      <c r="T479" s="168"/>
      <c r="AT479" s="163" t="s">
        <v>134</v>
      </c>
      <c r="AU479" s="163" t="s">
        <v>132</v>
      </c>
      <c r="AV479" s="14" t="s">
        <v>131</v>
      </c>
      <c r="AW479" s="14" t="s">
        <v>30</v>
      </c>
      <c r="AX479" s="14" t="s">
        <v>81</v>
      </c>
      <c r="AY479" s="163" t="s">
        <v>125</v>
      </c>
    </row>
    <row r="480" spans="2:65" s="1" customFormat="1" ht="16.5" customHeight="1">
      <c r="B480" s="133"/>
      <c r="C480" s="134" t="s">
        <v>596</v>
      </c>
      <c r="D480" s="134" t="s">
        <v>127</v>
      </c>
      <c r="E480" s="135" t="s">
        <v>597</v>
      </c>
      <c r="F480" s="136" t="s">
        <v>598</v>
      </c>
      <c r="G480" s="137" t="s">
        <v>279</v>
      </c>
      <c r="H480" s="138">
        <v>1.3</v>
      </c>
      <c r="I480" s="139"/>
      <c r="J480" s="140">
        <f>ROUND(I480*H480,2)</f>
        <v>0</v>
      </c>
      <c r="K480" s="141"/>
      <c r="L480" s="32"/>
      <c r="M480" s="142" t="s">
        <v>1</v>
      </c>
      <c r="N480" s="143" t="s">
        <v>39</v>
      </c>
      <c r="P480" s="144">
        <f>O480*H480</f>
        <v>0</v>
      </c>
      <c r="Q480" s="144">
        <v>5.8399999999999997E-3</v>
      </c>
      <c r="R480" s="144">
        <f>Q480*H480</f>
        <v>7.5919999999999998E-3</v>
      </c>
      <c r="S480" s="144">
        <v>0</v>
      </c>
      <c r="T480" s="145">
        <f>S480*H480</f>
        <v>0</v>
      </c>
      <c r="AR480" s="146" t="s">
        <v>214</v>
      </c>
      <c r="AT480" s="146" t="s">
        <v>127</v>
      </c>
      <c r="AU480" s="146" t="s">
        <v>132</v>
      </c>
      <c r="AY480" s="17" t="s">
        <v>125</v>
      </c>
      <c r="BE480" s="147">
        <f>IF(N480="základní",J480,0)</f>
        <v>0</v>
      </c>
      <c r="BF480" s="147">
        <f>IF(N480="snížená",J480,0)</f>
        <v>0</v>
      </c>
      <c r="BG480" s="147">
        <f>IF(N480="zákl. přenesená",J480,0)</f>
        <v>0</v>
      </c>
      <c r="BH480" s="147">
        <f>IF(N480="sníž. přenesená",J480,0)</f>
        <v>0</v>
      </c>
      <c r="BI480" s="147">
        <f>IF(N480="nulová",J480,0)</f>
        <v>0</v>
      </c>
      <c r="BJ480" s="17" t="s">
        <v>132</v>
      </c>
      <c r="BK480" s="147">
        <f>ROUND(I480*H480,2)</f>
        <v>0</v>
      </c>
      <c r="BL480" s="17" t="s">
        <v>214</v>
      </c>
      <c r="BM480" s="146" t="s">
        <v>599</v>
      </c>
    </row>
    <row r="481" spans="2:65" s="12" customFormat="1" ht="11.25">
      <c r="B481" s="148"/>
      <c r="D481" s="149" t="s">
        <v>134</v>
      </c>
      <c r="E481" s="150" t="s">
        <v>1</v>
      </c>
      <c r="F481" s="151" t="s">
        <v>568</v>
      </c>
      <c r="H481" s="150" t="s">
        <v>1</v>
      </c>
      <c r="I481" s="152"/>
      <c r="L481" s="148"/>
      <c r="M481" s="153"/>
      <c r="T481" s="154"/>
      <c r="AT481" s="150" t="s">
        <v>134</v>
      </c>
      <c r="AU481" s="150" t="s">
        <v>132</v>
      </c>
      <c r="AV481" s="12" t="s">
        <v>81</v>
      </c>
      <c r="AW481" s="12" t="s">
        <v>30</v>
      </c>
      <c r="AX481" s="12" t="s">
        <v>73</v>
      </c>
      <c r="AY481" s="150" t="s">
        <v>125</v>
      </c>
    </row>
    <row r="482" spans="2:65" s="12" customFormat="1" ht="22.5">
      <c r="B482" s="148"/>
      <c r="D482" s="149" t="s">
        <v>134</v>
      </c>
      <c r="E482" s="150" t="s">
        <v>1</v>
      </c>
      <c r="F482" s="151" t="s">
        <v>569</v>
      </c>
      <c r="H482" s="150" t="s">
        <v>1</v>
      </c>
      <c r="I482" s="152"/>
      <c r="L482" s="148"/>
      <c r="M482" s="153"/>
      <c r="T482" s="154"/>
      <c r="AT482" s="150" t="s">
        <v>134</v>
      </c>
      <c r="AU482" s="150" t="s">
        <v>132</v>
      </c>
      <c r="AV482" s="12" t="s">
        <v>81</v>
      </c>
      <c r="AW482" s="12" t="s">
        <v>30</v>
      </c>
      <c r="AX482" s="12" t="s">
        <v>73</v>
      </c>
      <c r="AY482" s="150" t="s">
        <v>125</v>
      </c>
    </row>
    <row r="483" spans="2:65" s="12" customFormat="1" ht="11.25">
      <c r="B483" s="148"/>
      <c r="D483" s="149" t="s">
        <v>134</v>
      </c>
      <c r="E483" s="150" t="s">
        <v>1</v>
      </c>
      <c r="F483" s="151" t="s">
        <v>570</v>
      </c>
      <c r="H483" s="150" t="s">
        <v>1</v>
      </c>
      <c r="I483" s="152"/>
      <c r="L483" s="148"/>
      <c r="M483" s="153"/>
      <c r="T483" s="154"/>
      <c r="AT483" s="150" t="s">
        <v>134</v>
      </c>
      <c r="AU483" s="150" t="s">
        <v>132</v>
      </c>
      <c r="AV483" s="12" t="s">
        <v>81</v>
      </c>
      <c r="AW483" s="12" t="s">
        <v>30</v>
      </c>
      <c r="AX483" s="12" t="s">
        <v>73</v>
      </c>
      <c r="AY483" s="150" t="s">
        <v>125</v>
      </c>
    </row>
    <row r="484" spans="2:65" s="12" customFormat="1" ht="11.25">
      <c r="B484" s="148"/>
      <c r="D484" s="149" t="s">
        <v>134</v>
      </c>
      <c r="E484" s="150" t="s">
        <v>1</v>
      </c>
      <c r="F484" s="151" t="s">
        <v>571</v>
      </c>
      <c r="H484" s="150" t="s">
        <v>1</v>
      </c>
      <c r="I484" s="152"/>
      <c r="L484" s="148"/>
      <c r="M484" s="153"/>
      <c r="T484" s="154"/>
      <c r="AT484" s="150" t="s">
        <v>134</v>
      </c>
      <c r="AU484" s="150" t="s">
        <v>132</v>
      </c>
      <c r="AV484" s="12" t="s">
        <v>81</v>
      </c>
      <c r="AW484" s="12" t="s">
        <v>30</v>
      </c>
      <c r="AX484" s="12" t="s">
        <v>73</v>
      </c>
      <c r="AY484" s="150" t="s">
        <v>125</v>
      </c>
    </row>
    <row r="485" spans="2:65" s="12" customFormat="1" ht="11.25">
      <c r="B485" s="148"/>
      <c r="D485" s="149" t="s">
        <v>134</v>
      </c>
      <c r="E485" s="150" t="s">
        <v>1</v>
      </c>
      <c r="F485" s="151" t="s">
        <v>600</v>
      </c>
      <c r="H485" s="150" t="s">
        <v>1</v>
      </c>
      <c r="I485" s="152"/>
      <c r="L485" s="148"/>
      <c r="M485" s="153"/>
      <c r="T485" s="154"/>
      <c r="AT485" s="150" t="s">
        <v>134</v>
      </c>
      <c r="AU485" s="150" t="s">
        <v>132</v>
      </c>
      <c r="AV485" s="12" t="s">
        <v>81</v>
      </c>
      <c r="AW485" s="12" t="s">
        <v>30</v>
      </c>
      <c r="AX485" s="12" t="s">
        <v>73</v>
      </c>
      <c r="AY485" s="150" t="s">
        <v>125</v>
      </c>
    </row>
    <row r="486" spans="2:65" s="12" customFormat="1" ht="11.25">
      <c r="B486" s="148"/>
      <c r="D486" s="149" t="s">
        <v>134</v>
      </c>
      <c r="E486" s="150" t="s">
        <v>1</v>
      </c>
      <c r="F486" s="151" t="s">
        <v>573</v>
      </c>
      <c r="H486" s="150" t="s">
        <v>1</v>
      </c>
      <c r="I486" s="152"/>
      <c r="L486" s="148"/>
      <c r="M486" s="153"/>
      <c r="T486" s="154"/>
      <c r="AT486" s="150" t="s">
        <v>134</v>
      </c>
      <c r="AU486" s="150" t="s">
        <v>132</v>
      </c>
      <c r="AV486" s="12" t="s">
        <v>81</v>
      </c>
      <c r="AW486" s="12" t="s">
        <v>30</v>
      </c>
      <c r="AX486" s="12" t="s">
        <v>73</v>
      </c>
      <c r="AY486" s="150" t="s">
        <v>125</v>
      </c>
    </row>
    <row r="487" spans="2:65" s="12" customFormat="1" ht="22.5">
      <c r="B487" s="148"/>
      <c r="D487" s="149" t="s">
        <v>134</v>
      </c>
      <c r="E487" s="150" t="s">
        <v>1</v>
      </c>
      <c r="F487" s="151" t="s">
        <v>574</v>
      </c>
      <c r="H487" s="150" t="s">
        <v>1</v>
      </c>
      <c r="I487" s="152"/>
      <c r="L487" s="148"/>
      <c r="M487" s="153"/>
      <c r="T487" s="154"/>
      <c r="AT487" s="150" t="s">
        <v>134</v>
      </c>
      <c r="AU487" s="150" t="s">
        <v>132</v>
      </c>
      <c r="AV487" s="12" t="s">
        <v>81</v>
      </c>
      <c r="AW487" s="12" t="s">
        <v>30</v>
      </c>
      <c r="AX487" s="12" t="s">
        <v>73</v>
      </c>
      <c r="AY487" s="150" t="s">
        <v>125</v>
      </c>
    </row>
    <row r="488" spans="2:65" s="13" customFormat="1" ht="11.25">
      <c r="B488" s="155"/>
      <c r="D488" s="149" t="s">
        <v>134</v>
      </c>
      <c r="E488" s="156" t="s">
        <v>1</v>
      </c>
      <c r="F488" s="157" t="s">
        <v>601</v>
      </c>
      <c r="H488" s="158">
        <v>1.3</v>
      </c>
      <c r="I488" s="159"/>
      <c r="L488" s="155"/>
      <c r="M488" s="160"/>
      <c r="T488" s="161"/>
      <c r="AT488" s="156" t="s">
        <v>134</v>
      </c>
      <c r="AU488" s="156" t="s">
        <v>132</v>
      </c>
      <c r="AV488" s="13" t="s">
        <v>132</v>
      </c>
      <c r="AW488" s="13" t="s">
        <v>30</v>
      </c>
      <c r="AX488" s="13" t="s">
        <v>73</v>
      </c>
      <c r="AY488" s="156" t="s">
        <v>125</v>
      </c>
    </row>
    <row r="489" spans="2:65" s="14" customFormat="1" ht="11.25">
      <c r="B489" s="162"/>
      <c r="D489" s="149" t="s">
        <v>134</v>
      </c>
      <c r="E489" s="163" t="s">
        <v>1</v>
      </c>
      <c r="F489" s="164" t="s">
        <v>137</v>
      </c>
      <c r="H489" s="165">
        <v>1.3</v>
      </c>
      <c r="I489" s="166"/>
      <c r="L489" s="162"/>
      <c r="M489" s="167"/>
      <c r="T489" s="168"/>
      <c r="AT489" s="163" t="s">
        <v>134</v>
      </c>
      <c r="AU489" s="163" t="s">
        <v>132</v>
      </c>
      <c r="AV489" s="14" t="s">
        <v>131</v>
      </c>
      <c r="AW489" s="14" t="s">
        <v>30</v>
      </c>
      <c r="AX489" s="14" t="s">
        <v>81</v>
      </c>
      <c r="AY489" s="163" t="s">
        <v>125</v>
      </c>
    </row>
    <row r="490" spans="2:65" s="1" customFormat="1" ht="21.75" customHeight="1">
      <c r="B490" s="133"/>
      <c r="C490" s="134" t="s">
        <v>602</v>
      </c>
      <c r="D490" s="134" t="s">
        <v>127</v>
      </c>
      <c r="E490" s="135" t="s">
        <v>603</v>
      </c>
      <c r="F490" s="136" t="s">
        <v>604</v>
      </c>
      <c r="G490" s="137" t="s">
        <v>279</v>
      </c>
      <c r="H490" s="138">
        <v>38</v>
      </c>
      <c r="I490" s="139"/>
      <c r="J490" s="140">
        <f>ROUND(I490*H490,2)</f>
        <v>0</v>
      </c>
      <c r="K490" s="141"/>
      <c r="L490" s="32"/>
      <c r="M490" s="142" t="s">
        <v>1</v>
      </c>
      <c r="N490" s="143" t="s">
        <v>39</v>
      </c>
      <c r="P490" s="144">
        <f>O490*H490</f>
        <v>0</v>
      </c>
      <c r="Q490" s="144">
        <v>2.9099999999999998E-3</v>
      </c>
      <c r="R490" s="144">
        <f>Q490*H490</f>
        <v>0.11058</v>
      </c>
      <c r="S490" s="144">
        <v>0</v>
      </c>
      <c r="T490" s="145">
        <f>S490*H490</f>
        <v>0</v>
      </c>
      <c r="AR490" s="146" t="s">
        <v>214</v>
      </c>
      <c r="AT490" s="146" t="s">
        <v>127</v>
      </c>
      <c r="AU490" s="146" t="s">
        <v>132</v>
      </c>
      <c r="AY490" s="17" t="s">
        <v>125</v>
      </c>
      <c r="BE490" s="147">
        <f>IF(N490="základní",J490,0)</f>
        <v>0</v>
      </c>
      <c r="BF490" s="147">
        <f>IF(N490="snížená",J490,0)</f>
        <v>0</v>
      </c>
      <c r="BG490" s="147">
        <f>IF(N490="zákl. přenesená",J490,0)</f>
        <v>0</v>
      </c>
      <c r="BH490" s="147">
        <f>IF(N490="sníž. přenesená",J490,0)</f>
        <v>0</v>
      </c>
      <c r="BI490" s="147">
        <f>IF(N490="nulová",J490,0)</f>
        <v>0</v>
      </c>
      <c r="BJ490" s="17" t="s">
        <v>132</v>
      </c>
      <c r="BK490" s="147">
        <f>ROUND(I490*H490,2)</f>
        <v>0</v>
      </c>
      <c r="BL490" s="17" t="s">
        <v>214</v>
      </c>
      <c r="BM490" s="146" t="s">
        <v>605</v>
      </c>
    </row>
    <row r="491" spans="2:65" s="12" customFormat="1" ht="11.25">
      <c r="B491" s="148"/>
      <c r="D491" s="149" t="s">
        <v>134</v>
      </c>
      <c r="E491" s="150" t="s">
        <v>1</v>
      </c>
      <c r="F491" s="151" t="s">
        <v>568</v>
      </c>
      <c r="H491" s="150" t="s">
        <v>1</v>
      </c>
      <c r="I491" s="152"/>
      <c r="L491" s="148"/>
      <c r="M491" s="153"/>
      <c r="T491" s="154"/>
      <c r="AT491" s="150" t="s">
        <v>134</v>
      </c>
      <c r="AU491" s="150" t="s">
        <v>132</v>
      </c>
      <c r="AV491" s="12" t="s">
        <v>81</v>
      </c>
      <c r="AW491" s="12" t="s">
        <v>30</v>
      </c>
      <c r="AX491" s="12" t="s">
        <v>73</v>
      </c>
      <c r="AY491" s="150" t="s">
        <v>125</v>
      </c>
    </row>
    <row r="492" spans="2:65" s="12" customFormat="1" ht="22.5">
      <c r="B492" s="148"/>
      <c r="D492" s="149" t="s">
        <v>134</v>
      </c>
      <c r="E492" s="150" t="s">
        <v>1</v>
      </c>
      <c r="F492" s="151" t="s">
        <v>569</v>
      </c>
      <c r="H492" s="150" t="s">
        <v>1</v>
      </c>
      <c r="I492" s="152"/>
      <c r="L492" s="148"/>
      <c r="M492" s="153"/>
      <c r="T492" s="154"/>
      <c r="AT492" s="150" t="s">
        <v>134</v>
      </c>
      <c r="AU492" s="150" t="s">
        <v>132</v>
      </c>
      <c r="AV492" s="12" t="s">
        <v>81</v>
      </c>
      <c r="AW492" s="12" t="s">
        <v>30</v>
      </c>
      <c r="AX492" s="12" t="s">
        <v>73</v>
      </c>
      <c r="AY492" s="150" t="s">
        <v>125</v>
      </c>
    </row>
    <row r="493" spans="2:65" s="12" customFormat="1" ht="11.25">
      <c r="B493" s="148"/>
      <c r="D493" s="149" t="s">
        <v>134</v>
      </c>
      <c r="E493" s="150" t="s">
        <v>1</v>
      </c>
      <c r="F493" s="151" t="s">
        <v>570</v>
      </c>
      <c r="H493" s="150" t="s">
        <v>1</v>
      </c>
      <c r="I493" s="152"/>
      <c r="L493" s="148"/>
      <c r="M493" s="153"/>
      <c r="T493" s="154"/>
      <c r="AT493" s="150" t="s">
        <v>134</v>
      </c>
      <c r="AU493" s="150" t="s">
        <v>132</v>
      </c>
      <c r="AV493" s="12" t="s">
        <v>81</v>
      </c>
      <c r="AW493" s="12" t="s">
        <v>30</v>
      </c>
      <c r="AX493" s="12" t="s">
        <v>73</v>
      </c>
      <c r="AY493" s="150" t="s">
        <v>125</v>
      </c>
    </row>
    <row r="494" spans="2:65" s="12" customFormat="1" ht="11.25">
      <c r="B494" s="148"/>
      <c r="D494" s="149" t="s">
        <v>134</v>
      </c>
      <c r="E494" s="150" t="s">
        <v>1</v>
      </c>
      <c r="F494" s="151" t="s">
        <v>571</v>
      </c>
      <c r="H494" s="150" t="s">
        <v>1</v>
      </c>
      <c r="I494" s="152"/>
      <c r="L494" s="148"/>
      <c r="M494" s="153"/>
      <c r="T494" s="154"/>
      <c r="AT494" s="150" t="s">
        <v>134</v>
      </c>
      <c r="AU494" s="150" t="s">
        <v>132</v>
      </c>
      <c r="AV494" s="12" t="s">
        <v>81</v>
      </c>
      <c r="AW494" s="12" t="s">
        <v>30</v>
      </c>
      <c r="AX494" s="12" t="s">
        <v>73</v>
      </c>
      <c r="AY494" s="150" t="s">
        <v>125</v>
      </c>
    </row>
    <row r="495" spans="2:65" s="12" customFormat="1" ht="11.25">
      <c r="B495" s="148"/>
      <c r="D495" s="149" t="s">
        <v>134</v>
      </c>
      <c r="E495" s="150" t="s">
        <v>1</v>
      </c>
      <c r="F495" s="151" t="s">
        <v>606</v>
      </c>
      <c r="H495" s="150" t="s">
        <v>1</v>
      </c>
      <c r="I495" s="152"/>
      <c r="L495" s="148"/>
      <c r="M495" s="153"/>
      <c r="T495" s="154"/>
      <c r="AT495" s="150" t="s">
        <v>134</v>
      </c>
      <c r="AU495" s="150" t="s">
        <v>132</v>
      </c>
      <c r="AV495" s="12" t="s">
        <v>81</v>
      </c>
      <c r="AW495" s="12" t="s">
        <v>30</v>
      </c>
      <c r="AX495" s="12" t="s">
        <v>73</v>
      </c>
      <c r="AY495" s="150" t="s">
        <v>125</v>
      </c>
    </row>
    <row r="496" spans="2:65" s="12" customFormat="1" ht="11.25">
      <c r="B496" s="148"/>
      <c r="D496" s="149" t="s">
        <v>134</v>
      </c>
      <c r="E496" s="150" t="s">
        <v>1</v>
      </c>
      <c r="F496" s="151" t="s">
        <v>573</v>
      </c>
      <c r="H496" s="150" t="s">
        <v>1</v>
      </c>
      <c r="I496" s="152"/>
      <c r="L496" s="148"/>
      <c r="M496" s="153"/>
      <c r="T496" s="154"/>
      <c r="AT496" s="150" t="s">
        <v>134</v>
      </c>
      <c r="AU496" s="150" t="s">
        <v>132</v>
      </c>
      <c r="AV496" s="12" t="s">
        <v>81</v>
      </c>
      <c r="AW496" s="12" t="s">
        <v>30</v>
      </c>
      <c r="AX496" s="12" t="s">
        <v>73</v>
      </c>
      <c r="AY496" s="150" t="s">
        <v>125</v>
      </c>
    </row>
    <row r="497" spans="2:65" s="12" customFormat="1" ht="22.5">
      <c r="B497" s="148"/>
      <c r="D497" s="149" t="s">
        <v>134</v>
      </c>
      <c r="E497" s="150" t="s">
        <v>1</v>
      </c>
      <c r="F497" s="151" t="s">
        <v>574</v>
      </c>
      <c r="H497" s="150" t="s">
        <v>1</v>
      </c>
      <c r="I497" s="152"/>
      <c r="L497" s="148"/>
      <c r="M497" s="153"/>
      <c r="T497" s="154"/>
      <c r="AT497" s="150" t="s">
        <v>134</v>
      </c>
      <c r="AU497" s="150" t="s">
        <v>132</v>
      </c>
      <c r="AV497" s="12" t="s">
        <v>81</v>
      </c>
      <c r="AW497" s="12" t="s">
        <v>30</v>
      </c>
      <c r="AX497" s="12" t="s">
        <v>73</v>
      </c>
      <c r="AY497" s="150" t="s">
        <v>125</v>
      </c>
    </row>
    <row r="498" spans="2:65" s="12" customFormat="1" ht="11.25">
      <c r="B498" s="148"/>
      <c r="D498" s="149" t="s">
        <v>134</v>
      </c>
      <c r="E498" s="150" t="s">
        <v>1</v>
      </c>
      <c r="F498" s="151" t="s">
        <v>607</v>
      </c>
      <c r="H498" s="150" t="s">
        <v>1</v>
      </c>
      <c r="I498" s="152"/>
      <c r="L498" s="148"/>
      <c r="M498" s="153"/>
      <c r="T498" s="154"/>
      <c r="AT498" s="150" t="s">
        <v>134</v>
      </c>
      <c r="AU498" s="150" t="s">
        <v>132</v>
      </c>
      <c r="AV498" s="12" t="s">
        <v>81</v>
      </c>
      <c r="AW498" s="12" t="s">
        <v>30</v>
      </c>
      <c r="AX498" s="12" t="s">
        <v>73</v>
      </c>
      <c r="AY498" s="150" t="s">
        <v>125</v>
      </c>
    </row>
    <row r="499" spans="2:65" s="13" customFormat="1" ht="11.25">
      <c r="B499" s="155"/>
      <c r="D499" s="149" t="s">
        <v>134</v>
      </c>
      <c r="E499" s="156" t="s">
        <v>1</v>
      </c>
      <c r="F499" s="157" t="s">
        <v>608</v>
      </c>
      <c r="H499" s="158">
        <v>38</v>
      </c>
      <c r="I499" s="159"/>
      <c r="L499" s="155"/>
      <c r="M499" s="160"/>
      <c r="T499" s="161"/>
      <c r="AT499" s="156" t="s">
        <v>134</v>
      </c>
      <c r="AU499" s="156" t="s">
        <v>132</v>
      </c>
      <c r="AV499" s="13" t="s">
        <v>132</v>
      </c>
      <c r="AW499" s="13" t="s">
        <v>30</v>
      </c>
      <c r="AX499" s="13" t="s">
        <v>73</v>
      </c>
      <c r="AY499" s="156" t="s">
        <v>125</v>
      </c>
    </row>
    <row r="500" spans="2:65" s="14" customFormat="1" ht="11.25">
      <c r="B500" s="162"/>
      <c r="D500" s="149" t="s">
        <v>134</v>
      </c>
      <c r="E500" s="163" t="s">
        <v>1</v>
      </c>
      <c r="F500" s="164" t="s">
        <v>137</v>
      </c>
      <c r="H500" s="165">
        <v>38</v>
      </c>
      <c r="I500" s="166"/>
      <c r="L500" s="162"/>
      <c r="M500" s="167"/>
      <c r="T500" s="168"/>
      <c r="AT500" s="163" t="s">
        <v>134</v>
      </c>
      <c r="AU500" s="163" t="s">
        <v>132</v>
      </c>
      <c r="AV500" s="14" t="s">
        <v>131</v>
      </c>
      <c r="AW500" s="14" t="s">
        <v>30</v>
      </c>
      <c r="AX500" s="14" t="s">
        <v>81</v>
      </c>
      <c r="AY500" s="163" t="s">
        <v>125</v>
      </c>
    </row>
    <row r="501" spans="2:65" s="1" customFormat="1" ht="16.5" customHeight="1">
      <c r="B501" s="133"/>
      <c r="C501" s="134" t="s">
        <v>609</v>
      </c>
      <c r="D501" s="134" t="s">
        <v>127</v>
      </c>
      <c r="E501" s="135" t="s">
        <v>610</v>
      </c>
      <c r="F501" s="136" t="s">
        <v>611</v>
      </c>
      <c r="G501" s="137" t="s">
        <v>279</v>
      </c>
      <c r="H501" s="138">
        <v>9</v>
      </c>
      <c r="I501" s="139"/>
      <c r="J501" s="140">
        <f>ROUND(I501*H501,2)</f>
        <v>0</v>
      </c>
      <c r="K501" s="141"/>
      <c r="L501" s="32"/>
      <c r="M501" s="142" t="s">
        <v>1</v>
      </c>
      <c r="N501" s="143" t="s">
        <v>39</v>
      </c>
      <c r="P501" s="144">
        <f>O501*H501</f>
        <v>0</v>
      </c>
      <c r="Q501" s="144">
        <v>5.8399999999999997E-3</v>
      </c>
      <c r="R501" s="144">
        <f>Q501*H501</f>
        <v>5.2559999999999996E-2</v>
      </c>
      <c r="S501" s="144">
        <v>0</v>
      </c>
      <c r="T501" s="145">
        <f>S501*H501</f>
        <v>0</v>
      </c>
      <c r="AR501" s="146" t="s">
        <v>214</v>
      </c>
      <c r="AT501" s="146" t="s">
        <v>127</v>
      </c>
      <c r="AU501" s="146" t="s">
        <v>132</v>
      </c>
      <c r="AY501" s="17" t="s">
        <v>125</v>
      </c>
      <c r="BE501" s="147">
        <f>IF(N501="základní",J501,0)</f>
        <v>0</v>
      </c>
      <c r="BF501" s="147">
        <f>IF(N501="snížená",J501,0)</f>
        <v>0</v>
      </c>
      <c r="BG501" s="147">
        <f>IF(N501="zákl. přenesená",J501,0)</f>
        <v>0</v>
      </c>
      <c r="BH501" s="147">
        <f>IF(N501="sníž. přenesená",J501,0)</f>
        <v>0</v>
      </c>
      <c r="BI501" s="147">
        <f>IF(N501="nulová",J501,0)</f>
        <v>0</v>
      </c>
      <c r="BJ501" s="17" t="s">
        <v>132</v>
      </c>
      <c r="BK501" s="147">
        <f>ROUND(I501*H501,2)</f>
        <v>0</v>
      </c>
      <c r="BL501" s="17" t="s">
        <v>214</v>
      </c>
      <c r="BM501" s="146" t="s">
        <v>612</v>
      </c>
    </row>
    <row r="502" spans="2:65" s="12" customFormat="1" ht="11.25">
      <c r="B502" s="148"/>
      <c r="D502" s="149" t="s">
        <v>134</v>
      </c>
      <c r="E502" s="150" t="s">
        <v>1</v>
      </c>
      <c r="F502" s="151" t="s">
        <v>568</v>
      </c>
      <c r="H502" s="150" t="s">
        <v>1</v>
      </c>
      <c r="I502" s="152"/>
      <c r="L502" s="148"/>
      <c r="M502" s="153"/>
      <c r="T502" s="154"/>
      <c r="AT502" s="150" t="s">
        <v>134</v>
      </c>
      <c r="AU502" s="150" t="s">
        <v>132</v>
      </c>
      <c r="AV502" s="12" t="s">
        <v>81</v>
      </c>
      <c r="AW502" s="12" t="s">
        <v>30</v>
      </c>
      <c r="AX502" s="12" t="s">
        <v>73</v>
      </c>
      <c r="AY502" s="150" t="s">
        <v>125</v>
      </c>
    </row>
    <row r="503" spans="2:65" s="12" customFormat="1" ht="22.5">
      <c r="B503" s="148"/>
      <c r="D503" s="149" t="s">
        <v>134</v>
      </c>
      <c r="E503" s="150" t="s">
        <v>1</v>
      </c>
      <c r="F503" s="151" t="s">
        <v>569</v>
      </c>
      <c r="H503" s="150" t="s">
        <v>1</v>
      </c>
      <c r="I503" s="152"/>
      <c r="L503" s="148"/>
      <c r="M503" s="153"/>
      <c r="T503" s="154"/>
      <c r="AT503" s="150" t="s">
        <v>134</v>
      </c>
      <c r="AU503" s="150" t="s">
        <v>132</v>
      </c>
      <c r="AV503" s="12" t="s">
        <v>81</v>
      </c>
      <c r="AW503" s="12" t="s">
        <v>30</v>
      </c>
      <c r="AX503" s="12" t="s">
        <v>73</v>
      </c>
      <c r="AY503" s="150" t="s">
        <v>125</v>
      </c>
    </row>
    <row r="504" spans="2:65" s="12" customFormat="1" ht="11.25">
      <c r="B504" s="148"/>
      <c r="D504" s="149" t="s">
        <v>134</v>
      </c>
      <c r="E504" s="150" t="s">
        <v>1</v>
      </c>
      <c r="F504" s="151" t="s">
        <v>570</v>
      </c>
      <c r="H504" s="150" t="s">
        <v>1</v>
      </c>
      <c r="I504" s="152"/>
      <c r="L504" s="148"/>
      <c r="M504" s="153"/>
      <c r="T504" s="154"/>
      <c r="AT504" s="150" t="s">
        <v>134</v>
      </c>
      <c r="AU504" s="150" t="s">
        <v>132</v>
      </c>
      <c r="AV504" s="12" t="s">
        <v>81</v>
      </c>
      <c r="AW504" s="12" t="s">
        <v>30</v>
      </c>
      <c r="AX504" s="12" t="s">
        <v>73</v>
      </c>
      <c r="AY504" s="150" t="s">
        <v>125</v>
      </c>
    </row>
    <row r="505" spans="2:65" s="12" customFormat="1" ht="11.25">
      <c r="B505" s="148"/>
      <c r="D505" s="149" t="s">
        <v>134</v>
      </c>
      <c r="E505" s="150" t="s">
        <v>1</v>
      </c>
      <c r="F505" s="151" t="s">
        <v>571</v>
      </c>
      <c r="H505" s="150" t="s">
        <v>1</v>
      </c>
      <c r="I505" s="152"/>
      <c r="L505" s="148"/>
      <c r="M505" s="153"/>
      <c r="T505" s="154"/>
      <c r="AT505" s="150" t="s">
        <v>134</v>
      </c>
      <c r="AU505" s="150" t="s">
        <v>132</v>
      </c>
      <c r="AV505" s="12" t="s">
        <v>81</v>
      </c>
      <c r="AW505" s="12" t="s">
        <v>30</v>
      </c>
      <c r="AX505" s="12" t="s">
        <v>73</v>
      </c>
      <c r="AY505" s="150" t="s">
        <v>125</v>
      </c>
    </row>
    <row r="506" spans="2:65" s="12" customFormat="1" ht="11.25">
      <c r="B506" s="148"/>
      <c r="D506" s="149" t="s">
        <v>134</v>
      </c>
      <c r="E506" s="150" t="s">
        <v>1</v>
      </c>
      <c r="F506" s="151" t="s">
        <v>600</v>
      </c>
      <c r="H506" s="150" t="s">
        <v>1</v>
      </c>
      <c r="I506" s="152"/>
      <c r="L506" s="148"/>
      <c r="M506" s="153"/>
      <c r="T506" s="154"/>
      <c r="AT506" s="150" t="s">
        <v>134</v>
      </c>
      <c r="AU506" s="150" t="s">
        <v>132</v>
      </c>
      <c r="AV506" s="12" t="s">
        <v>81</v>
      </c>
      <c r="AW506" s="12" t="s">
        <v>30</v>
      </c>
      <c r="AX506" s="12" t="s">
        <v>73</v>
      </c>
      <c r="AY506" s="150" t="s">
        <v>125</v>
      </c>
    </row>
    <row r="507" spans="2:65" s="12" customFormat="1" ht="11.25">
      <c r="B507" s="148"/>
      <c r="D507" s="149" t="s">
        <v>134</v>
      </c>
      <c r="E507" s="150" t="s">
        <v>1</v>
      </c>
      <c r="F507" s="151" t="s">
        <v>573</v>
      </c>
      <c r="H507" s="150" t="s">
        <v>1</v>
      </c>
      <c r="I507" s="152"/>
      <c r="L507" s="148"/>
      <c r="M507" s="153"/>
      <c r="T507" s="154"/>
      <c r="AT507" s="150" t="s">
        <v>134</v>
      </c>
      <c r="AU507" s="150" t="s">
        <v>132</v>
      </c>
      <c r="AV507" s="12" t="s">
        <v>81</v>
      </c>
      <c r="AW507" s="12" t="s">
        <v>30</v>
      </c>
      <c r="AX507" s="12" t="s">
        <v>73</v>
      </c>
      <c r="AY507" s="150" t="s">
        <v>125</v>
      </c>
    </row>
    <row r="508" spans="2:65" s="12" customFormat="1" ht="22.5">
      <c r="B508" s="148"/>
      <c r="D508" s="149" t="s">
        <v>134</v>
      </c>
      <c r="E508" s="150" t="s">
        <v>1</v>
      </c>
      <c r="F508" s="151" t="s">
        <v>574</v>
      </c>
      <c r="H508" s="150" t="s">
        <v>1</v>
      </c>
      <c r="I508" s="152"/>
      <c r="L508" s="148"/>
      <c r="M508" s="153"/>
      <c r="T508" s="154"/>
      <c r="AT508" s="150" t="s">
        <v>134</v>
      </c>
      <c r="AU508" s="150" t="s">
        <v>132</v>
      </c>
      <c r="AV508" s="12" t="s">
        <v>81</v>
      </c>
      <c r="AW508" s="12" t="s">
        <v>30</v>
      </c>
      <c r="AX508" s="12" t="s">
        <v>73</v>
      </c>
      <c r="AY508" s="150" t="s">
        <v>125</v>
      </c>
    </row>
    <row r="509" spans="2:65" s="13" customFormat="1" ht="11.25">
      <c r="B509" s="155"/>
      <c r="D509" s="149" t="s">
        <v>134</v>
      </c>
      <c r="E509" s="156" t="s">
        <v>1</v>
      </c>
      <c r="F509" s="157" t="s">
        <v>613</v>
      </c>
      <c r="H509" s="158">
        <v>9</v>
      </c>
      <c r="I509" s="159"/>
      <c r="L509" s="155"/>
      <c r="M509" s="160"/>
      <c r="T509" s="161"/>
      <c r="AT509" s="156" t="s">
        <v>134</v>
      </c>
      <c r="AU509" s="156" t="s">
        <v>132</v>
      </c>
      <c r="AV509" s="13" t="s">
        <v>132</v>
      </c>
      <c r="AW509" s="13" t="s">
        <v>30</v>
      </c>
      <c r="AX509" s="13" t="s">
        <v>73</v>
      </c>
      <c r="AY509" s="156" t="s">
        <v>125</v>
      </c>
    </row>
    <row r="510" spans="2:65" s="14" customFormat="1" ht="11.25">
      <c r="B510" s="162"/>
      <c r="D510" s="149" t="s">
        <v>134</v>
      </c>
      <c r="E510" s="163" t="s">
        <v>1</v>
      </c>
      <c r="F510" s="164" t="s">
        <v>137</v>
      </c>
      <c r="H510" s="165">
        <v>9</v>
      </c>
      <c r="I510" s="166"/>
      <c r="L510" s="162"/>
      <c r="M510" s="167"/>
      <c r="T510" s="168"/>
      <c r="AT510" s="163" t="s">
        <v>134</v>
      </c>
      <c r="AU510" s="163" t="s">
        <v>132</v>
      </c>
      <c r="AV510" s="14" t="s">
        <v>131</v>
      </c>
      <c r="AW510" s="14" t="s">
        <v>30</v>
      </c>
      <c r="AX510" s="14" t="s">
        <v>81</v>
      </c>
      <c r="AY510" s="163" t="s">
        <v>125</v>
      </c>
    </row>
    <row r="511" spans="2:65" s="1" customFormat="1" ht="24.2" customHeight="1">
      <c r="B511" s="133"/>
      <c r="C511" s="134" t="s">
        <v>614</v>
      </c>
      <c r="D511" s="134" t="s">
        <v>127</v>
      </c>
      <c r="E511" s="135" t="s">
        <v>615</v>
      </c>
      <c r="F511" s="136" t="s">
        <v>616</v>
      </c>
      <c r="G511" s="137" t="s">
        <v>279</v>
      </c>
      <c r="H511" s="138">
        <v>61</v>
      </c>
      <c r="I511" s="139"/>
      <c r="J511" s="140">
        <f>ROUND(I511*H511,2)</f>
        <v>0</v>
      </c>
      <c r="K511" s="141"/>
      <c r="L511" s="32"/>
      <c r="M511" s="142" t="s">
        <v>1</v>
      </c>
      <c r="N511" s="143" t="s">
        <v>39</v>
      </c>
      <c r="P511" s="144">
        <f>O511*H511</f>
        <v>0</v>
      </c>
      <c r="Q511" s="144">
        <v>5.8399999999999997E-3</v>
      </c>
      <c r="R511" s="144">
        <f>Q511*H511</f>
        <v>0.35624</v>
      </c>
      <c r="S511" s="144">
        <v>0</v>
      </c>
      <c r="T511" s="145">
        <f>S511*H511</f>
        <v>0</v>
      </c>
      <c r="AR511" s="146" t="s">
        <v>214</v>
      </c>
      <c r="AT511" s="146" t="s">
        <v>127</v>
      </c>
      <c r="AU511" s="146" t="s">
        <v>132</v>
      </c>
      <c r="AY511" s="17" t="s">
        <v>125</v>
      </c>
      <c r="BE511" s="147">
        <f>IF(N511="základní",J511,0)</f>
        <v>0</v>
      </c>
      <c r="BF511" s="147">
        <f>IF(N511="snížená",J511,0)</f>
        <v>0</v>
      </c>
      <c r="BG511" s="147">
        <f>IF(N511="zákl. přenesená",J511,0)</f>
        <v>0</v>
      </c>
      <c r="BH511" s="147">
        <f>IF(N511="sníž. přenesená",J511,0)</f>
        <v>0</v>
      </c>
      <c r="BI511" s="147">
        <f>IF(N511="nulová",J511,0)</f>
        <v>0</v>
      </c>
      <c r="BJ511" s="17" t="s">
        <v>132</v>
      </c>
      <c r="BK511" s="147">
        <f>ROUND(I511*H511,2)</f>
        <v>0</v>
      </c>
      <c r="BL511" s="17" t="s">
        <v>214</v>
      </c>
      <c r="BM511" s="146" t="s">
        <v>617</v>
      </c>
    </row>
    <row r="512" spans="2:65" s="12" customFormat="1" ht="11.25">
      <c r="B512" s="148"/>
      <c r="D512" s="149" t="s">
        <v>134</v>
      </c>
      <c r="E512" s="150" t="s">
        <v>1</v>
      </c>
      <c r="F512" s="151" t="s">
        <v>568</v>
      </c>
      <c r="H512" s="150" t="s">
        <v>1</v>
      </c>
      <c r="I512" s="152"/>
      <c r="L512" s="148"/>
      <c r="M512" s="153"/>
      <c r="T512" s="154"/>
      <c r="AT512" s="150" t="s">
        <v>134</v>
      </c>
      <c r="AU512" s="150" t="s">
        <v>132</v>
      </c>
      <c r="AV512" s="12" t="s">
        <v>81</v>
      </c>
      <c r="AW512" s="12" t="s">
        <v>30</v>
      </c>
      <c r="AX512" s="12" t="s">
        <v>73</v>
      </c>
      <c r="AY512" s="150" t="s">
        <v>125</v>
      </c>
    </row>
    <row r="513" spans="2:65" s="12" customFormat="1" ht="11.25">
      <c r="B513" s="148"/>
      <c r="D513" s="149" t="s">
        <v>134</v>
      </c>
      <c r="E513" s="150" t="s">
        <v>1</v>
      </c>
      <c r="F513" s="151" t="s">
        <v>618</v>
      </c>
      <c r="H513" s="150" t="s">
        <v>1</v>
      </c>
      <c r="I513" s="152"/>
      <c r="L513" s="148"/>
      <c r="M513" s="153"/>
      <c r="T513" s="154"/>
      <c r="AT513" s="150" t="s">
        <v>134</v>
      </c>
      <c r="AU513" s="150" t="s">
        <v>132</v>
      </c>
      <c r="AV513" s="12" t="s">
        <v>81</v>
      </c>
      <c r="AW513" s="12" t="s">
        <v>30</v>
      </c>
      <c r="AX513" s="12" t="s">
        <v>73</v>
      </c>
      <c r="AY513" s="150" t="s">
        <v>125</v>
      </c>
    </row>
    <row r="514" spans="2:65" s="12" customFormat="1" ht="11.25">
      <c r="B514" s="148"/>
      <c r="D514" s="149" t="s">
        <v>134</v>
      </c>
      <c r="E514" s="150" t="s">
        <v>1</v>
      </c>
      <c r="F514" s="151" t="s">
        <v>571</v>
      </c>
      <c r="H514" s="150" t="s">
        <v>1</v>
      </c>
      <c r="I514" s="152"/>
      <c r="L514" s="148"/>
      <c r="M514" s="153"/>
      <c r="T514" s="154"/>
      <c r="AT514" s="150" t="s">
        <v>134</v>
      </c>
      <c r="AU514" s="150" t="s">
        <v>132</v>
      </c>
      <c r="AV514" s="12" t="s">
        <v>81</v>
      </c>
      <c r="AW514" s="12" t="s">
        <v>30</v>
      </c>
      <c r="AX514" s="12" t="s">
        <v>73</v>
      </c>
      <c r="AY514" s="150" t="s">
        <v>125</v>
      </c>
    </row>
    <row r="515" spans="2:65" s="12" customFormat="1" ht="11.25">
      <c r="B515" s="148"/>
      <c r="D515" s="149" t="s">
        <v>134</v>
      </c>
      <c r="E515" s="150" t="s">
        <v>1</v>
      </c>
      <c r="F515" s="151" t="s">
        <v>619</v>
      </c>
      <c r="H515" s="150" t="s">
        <v>1</v>
      </c>
      <c r="I515" s="152"/>
      <c r="L515" s="148"/>
      <c r="M515" s="153"/>
      <c r="T515" s="154"/>
      <c r="AT515" s="150" t="s">
        <v>134</v>
      </c>
      <c r="AU515" s="150" t="s">
        <v>132</v>
      </c>
      <c r="AV515" s="12" t="s">
        <v>81</v>
      </c>
      <c r="AW515" s="12" t="s">
        <v>30</v>
      </c>
      <c r="AX515" s="12" t="s">
        <v>73</v>
      </c>
      <c r="AY515" s="150" t="s">
        <v>125</v>
      </c>
    </row>
    <row r="516" spans="2:65" s="12" customFormat="1" ht="11.25">
      <c r="B516" s="148"/>
      <c r="D516" s="149" t="s">
        <v>134</v>
      </c>
      <c r="E516" s="150" t="s">
        <v>1</v>
      </c>
      <c r="F516" s="151" t="s">
        <v>620</v>
      </c>
      <c r="H516" s="150" t="s">
        <v>1</v>
      </c>
      <c r="I516" s="152"/>
      <c r="L516" s="148"/>
      <c r="M516" s="153"/>
      <c r="T516" s="154"/>
      <c r="AT516" s="150" t="s">
        <v>134</v>
      </c>
      <c r="AU516" s="150" t="s">
        <v>132</v>
      </c>
      <c r="AV516" s="12" t="s">
        <v>81</v>
      </c>
      <c r="AW516" s="12" t="s">
        <v>30</v>
      </c>
      <c r="AX516" s="12" t="s">
        <v>73</v>
      </c>
      <c r="AY516" s="150" t="s">
        <v>125</v>
      </c>
    </row>
    <row r="517" spans="2:65" s="12" customFormat="1" ht="22.5">
      <c r="B517" s="148"/>
      <c r="D517" s="149" t="s">
        <v>134</v>
      </c>
      <c r="E517" s="150" t="s">
        <v>1</v>
      </c>
      <c r="F517" s="151" t="s">
        <v>621</v>
      </c>
      <c r="H517" s="150" t="s">
        <v>1</v>
      </c>
      <c r="I517" s="152"/>
      <c r="L517" s="148"/>
      <c r="M517" s="153"/>
      <c r="T517" s="154"/>
      <c r="AT517" s="150" t="s">
        <v>134</v>
      </c>
      <c r="AU517" s="150" t="s">
        <v>132</v>
      </c>
      <c r="AV517" s="12" t="s">
        <v>81</v>
      </c>
      <c r="AW517" s="12" t="s">
        <v>30</v>
      </c>
      <c r="AX517" s="12" t="s">
        <v>73</v>
      </c>
      <c r="AY517" s="150" t="s">
        <v>125</v>
      </c>
    </row>
    <row r="518" spans="2:65" s="12" customFormat="1" ht="11.25">
      <c r="B518" s="148"/>
      <c r="D518" s="149" t="s">
        <v>134</v>
      </c>
      <c r="E518" s="150" t="s">
        <v>1</v>
      </c>
      <c r="F518" s="151" t="s">
        <v>571</v>
      </c>
      <c r="H518" s="150" t="s">
        <v>1</v>
      </c>
      <c r="I518" s="152"/>
      <c r="L518" s="148"/>
      <c r="M518" s="153"/>
      <c r="T518" s="154"/>
      <c r="AT518" s="150" t="s">
        <v>134</v>
      </c>
      <c r="AU518" s="150" t="s">
        <v>132</v>
      </c>
      <c r="AV518" s="12" t="s">
        <v>81</v>
      </c>
      <c r="AW518" s="12" t="s">
        <v>30</v>
      </c>
      <c r="AX518" s="12" t="s">
        <v>73</v>
      </c>
      <c r="AY518" s="150" t="s">
        <v>125</v>
      </c>
    </row>
    <row r="519" spans="2:65" s="12" customFormat="1" ht="11.25">
      <c r="B519" s="148"/>
      <c r="D519" s="149" t="s">
        <v>134</v>
      </c>
      <c r="E519" s="150" t="s">
        <v>1</v>
      </c>
      <c r="F519" s="151" t="s">
        <v>619</v>
      </c>
      <c r="H519" s="150" t="s">
        <v>1</v>
      </c>
      <c r="I519" s="152"/>
      <c r="L519" s="148"/>
      <c r="M519" s="153"/>
      <c r="T519" s="154"/>
      <c r="AT519" s="150" t="s">
        <v>134</v>
      </c>
      <c r="AU519" s="150" t="s">
        <v>132</v>
      </c>
      <c r="AV519" s="12" t="s">
        <v>81</v>
      </c>
      <c r="AW519" s="12" t="s">
        <v>30</v>
      </c>
      <c r="AX519" s="12" t="s">
        <v>73</v>
      </c>
      <c r="AY519" s="150" t="s">
        <v>125</v>
      </c>
    </row>
    <row r="520" spans="2:65" s="12" customFormat="1" ht="11.25">
      <c r="B520" s="148"/>
      <c r="D520" s="149" t="s">
        <v>134</v>
      </c>
      <c r="E520" s="150" t="s">
        <v>1</v>
      </c>
      <c r="F520" s="151" t="s">
        <v>620</v>
      </c>
      <c r="H520" s="150" t="s">
        <v>1</v>
      </c>
      <c r="I520" s="152"/>
      <c r="L520" s="148"/>
      <c r="M520" s="153"/>
      <c r="T520" s="154"/>
      <c r="AT520" s="150" t="s">
        <v>134</v>
      </c>
      <c r="AU520" s="150" t="s">
        <v>132</v>
      </c>
      <c r="AV520" s="12" t="s">
        <v>81</v>
      </c>
      <c r="AW520" s="12" t="s">
        <v>30</v>
      </c>
      <c r="AX520" s="12" t="s">
        <v>73</v>
      </c>
      <c r="AY520" s="150" t="s">
        <v>125</v>
      </c>
    </row>
    <row r="521" spans="2:65" s="12" customFormat="1" ht="22.5">
      <c r="B521" s="148"/>
      <c r="D521" s="149" t="s">
        <v>134</v>
      </c>
      <c r="E521" s="150" t="s">
        <v>1</v>
      </c>
      <c r="F521" s="151" t="s">
        <v>621</v>
      </c>
      <c r="H521" s="150" t="s">
        <v>1</v>
      </c>
      <c r="I521" s="152"/>
      <c r="L521" s="148"/>
      <c r="M521" s="153"/>
      <c r="T521" s="154"/>
      <c r="AT521" s="150" t="s">
        <v>134</v>
      </c>
      <c r="AU521" s="150" t="s">
        <v>132</v>
      </c>
      <c r="AV521" s="12" t="s">
        <v>81</v>
      </c>
      <c r="AW521" s="12" t="s">
        <v>30</v>
      </c>
      <c r="AX521" s="12" t="s">
        <v>73</v>
      </c>
      <c r="AY521" s="150" t="s">
        <v>125</v>
      </c>
    </row>
    <row r="522" spans="2:65" s="13" customFormat="1" ht="11.25">
      <c r="B522" s="155"/>
      <c r="D522" s="149" t="s">
        <v>134</v>
      </c>
      <c r="E522" s="156" t="s">
        <v>1</v>
      </c>
      <c r="F522" s="157" t="s">
        <v>622</v>
      </c>
      <c r="H522" s="158">
        <v>61</v>
      </c>
      <c r="I522" s="159"/>
      <c r="L522" s="155"/>
      <c r="M522" s="160"/>
      <c r="T522" s="161"/>
      <c r="AT522" s="156" t="s">
        <v>134</v>
      </c>
      <c r="AU522" s="156" t="s">
        <v>132</v>
      </c>
      <c r="AV522" s="13" t="s">
        <v>132</v>
      </c>
      <c r="AW522" s="13" t="s">
        <v>30</v>
      </c>
      <c r="AX522" s="13" t="s">
        <v>73</v>
      </c>
      <c r="AY522" s="156" t="s">
        <v>125</v>
      </c>
    </row>
    <row r="523" spans="2:65" s="14" customFormat="1" ht="11.25">
      <c r="B523" s="162"/>
      <c r="D523" s="149" t="s">
        <v>134</v>
      </c>
      <c r="E523" s="163" t="s">
        <v>1</v>
      </c>
      <c r="F523" s="164" t="s">
        <v>137</v>
      </c>
      <c r="H523" s="165">
        <v>61</v>
      </c>
      <c r="I523" s="166"/>
      <c r="L523" s="162"/>
      <c r="M523" s="167"/>
      <c r="T523" s="168"/>
      <c r="AT523" s="163" t="s">
        <v>134</v>
      </c>
      <c r="AU523" s="163" t="s">
        <v>132</v>
      </c>
      <c r="AV523" s="14" t="s">
        <v>131</v>
      </c>
      <c r="AW523" s="14" t="s">
        <v>30</v>
      </c>
      <c r="AX523" s="14" t="s">
        <v>81</v>
      </c>
      <c r="AY523" s="163" t="s">
        <v>125</v>
      </c>
    </row>
    <row r="524" spans="2:65" s="1" customFormat="1" ht="37.9" customHeight="1">
      <c r="B524" s="133"/>
      <c r="C524" s="134" t="s">
        <v>623</v>
      </c>
      <c r="D524" s="134" t="s">
        <v>127</v>
      </c>
      <c r="E524" s="135" t="s">
        <v>624</v>
      </c>
      <c r="F524" s="136" t="s">
        <v>625</v>
      </c>
      <c r="G524" s="137" t="s">
        <v>279</v>
      </c>
      <c r="H524" s="138">
        <v>5</v>
      </c>
      <c r="I524" s="139"/>
      <c r="J524" s="140">
        <f>ROUND(I524*H524,2)</f>
        <v>0</v>
      </c>
      <c r="K524" s="141"/>
      <c r="L524" s="32"/>
      <c r="M524" s="142" t="s">
        <v>1</v>
      </c>
      <c r="N524" s="143" t="s">
        <v>39</v>
      </c>
      <c r="P524" s="144">
        <f>O524*H524</f>
        <v>0</v>
      </c>
      <c r="Q524" s="144">
        <v>3.5500000000000002E-3</v>
      </c>
      <c r="R524" s="144">
        <f>Q524*H524</f>
        <v>1.7750000000000002E-2</v>
      </c>
      <c r="S524" s="144">
        <v>0</v>
      </c>
      <c r="T524" s="145">
        <f>S524*H524</f>
        <v>0</v>
      </c>
      <c r="AR524" s="146" t="s">
        <v>214</v>
      </c>
      <c r="AT524" s="146" t="s">
        <v>127</v>
      </c>
      <c r="AU524" s="146" t="s">
        <v>132</v>
      </c>
      <c r="AY524" s="17" t="s">
        <v>125</v>
      </c>
      <c r="BE524" s="147">
        <f>IF(N524="základní",J524,0)</f>
        <v>0</v>
      </c>
      <c r="BF524" s="147">
        <f>IF(N524="snížená",J524,0)</f>
        <v>0</v>
      </c>
      <c r="BG524" s="147">
        <f>IF(N524="zákl. přenesená",J524,0)</f>
        <v>0</v>
      </c>
      <c r="BH524" s="147">
        <f>IF(N524="sníž. přenesená",J524,0)</f>
        <v>0</v>
      </c>
      <c r="BI524" s="147">
        <f>IF(N524="nulová",J524,0)</f>
        <v>0</v>
      </c>
      <c r="BJ524" s="17" t="s">
        <v>132</v>
      </c>
      <c r="BK524" s="147">
        <f>ROUND(I524*H524,2)</f>
        <v>0</v>
      </c>
      <c r="BL524" s="17" t="s">
        <v>214</v>
      </c>
      <c r="BM524" s="146" t="s">
        <v>626</v>
      </c>
    </row>
    <row r="525" spans="2:65" s="12" customFormat="1" ht="11.25">
      <c r="B525" s="148"/>
      <c r="D525" s="149" t="s">
        <v>134</v>
      </c>
      <c r="E525" s="150" t="s">
        <v>1</v>
      </c>
      <c r="F525" s="151" t="s">
        <v>568</v>
      </c>
      <c r="H525" s="150" t="s">
        <v>1</v>
      </c>
      <c r="I525" s="152"/>
      <c r="L525" s="148"/>
      <c r="M525" s="153"/>
      <c r="T525" s="154"/>
      <c r="AT525" s="150" t="s">
        <v>134</v>
      </c>
      <c r="AU525" s="150" t="s">
        <v>132</v>
      </c>
      <c r="AV525" s="12" t="s">
        <v>81</v>
      </c>
      <c r="AW525" s="12" t="s">
        <v>30</v>
      </c>
      <c r="AX525" s="12" t="s">
        <v>73</v>
      </c>
      <c r="AY525" s="150" t="s">
        <v>125</v>
      </c>
    </row>
    <row r="526" spans="2:65" s="12" customFormat="1" ht="22.5">
      <c r="B526" s="148"/>
      <c r="D526" s="149" t="s">
        <v>134</v>
      </c>
      <c r="E526" s="150" t="s">
        <v>1</v>
      </c>
      <c r="F526" s="151" t="s">
        <v>569</v>
      </c>
      <c r="H526" s="150" t="s">
        <v>1</v>
      </c>
      <c r="I526" s="152"/>
      <c r="L526" s="148"/>
      <c r="M526" s="153"/>
      <c r="T526" s="154"/>
      <c r="AT526" s="150" t="s">
        <v>134</v>
      </c>
      <c r="AU526" s="150" t="s">
        <v>132</v>
      </c>
      <c r="AV526" s="12" t="s">
        <v>81</v>
      </c>
      <c r="AW526" s="12" t="s">
        <v>30</v>
      </c>
      <c r="AX526" s="12" t="s">
        <v>73</v>
      </c>
      <c r="AY526" s="150" t="s">
        <v>125</v>
      </c>
    </row>
    <row r="527" spans="2:65" s="12" customFormat="1" ht="11.25">
      <c r="B527" s="148"/>
      <c r="D527" s="149" t="s">
        <v>134</v>
      </c>
      <c r="E527" s="150" t="s">
        <v>1</v>
      </c>
      <c r="F527" s="151" t="s">
        <v>570</v>
      </c>
      <c r="H527" s="150" t="s">
        <v>1</v>
      </c>
      <c r="I527" s="152"/>
      <c r="L527" s="148"/>
      <c r="M527" s="153"/>
      <c r="T527" s="154"/>
      <c r="AT527" s="150" t="s">
        <v>134</v>
      </c>
      <c r="AU527" s="150" t="s">
        <v>132</v>
      </c>
      <c r="AV527" s="12" t="s">
        <v>81</v>
      </c>
      <c r="AW527" s="12" t="s">
        <v>30</v>
      </c>
      <c r="AX527" s="12" t="s">
        <v>73</v>
      </c>
      <c r="AY527" s="150" t="s">
        <v>125</v>
      </c>
    </row>
    <row r="528" spans="2:65" s="12" customFormat="1" ht="11.25">
      <c r="B528" s="148"/>
      <c r="D528" s="149" t="s">
        <v>134</v>
      </c>
      <c r="E528" s="150" t="s">
        <v>1</v>
      </c>
      <c r="F528" s="151" t="s">
        <v>571</v>
      </c>
      <c r="H528" s="150" t="s">
        <v>1</v>
      </c>
      <c r="I528" s="152"/>
      <c r="L528" s="148"/>
      <c r="M528" s="153"/>
      <c r="T528" s="154"/>
      <c r="AT528" s="150" t="s">
        <v>134</v>
      </c>
      <c r="AU528" s="150" t="s">
        <v>132</v>
      </c>
      <c r="AV528" s="12" t="s">
        <v>81</v>
      </c>
      <c r="AW528" s="12" t="s">
        <v>30</v>
      </c>
      <c r="AX528" s="12" t="s">
        <v>73</v>
      </c>
      <c r="AY528" s="150" t="s">
        <v>125</v>
      </c>
    </row>
    <row r="529" spans="2:65" s="12" customFormat="1" ht="11.25">
      <c r="B529" s="148"/>
      <c r="D529" s="149" t="s">
        <v>134</v>
      </c>
      <c r="E529" s="150" t="s">
        <v>1</v>
      </c>
      <c r="F529" s="151" t="s">
        <v>572</v>
      </c>
      <c r="H529" s="150" t="s">
        <v>1</v>
      </c>
      <c r="I529" s="152"/>
      <c r="L529" s="148"/>
      <c r="M529" s="153"/>
      <c r="T529" s="154"/>
      <c r="AT529" s="150" t="s">
        <v>134</v>
      </c>
      <c r="AU529" s="150" t="s">
        <v>132</v>
      </c>
      <c r="AV529" s="12" t="s">
        <v>81</v>
      </c>
      <c r="AW529" s="12" t="s">
        <v>30</v>
      </c>
      <c r="AX529" s="12" t="s">
        <v>73</v>
      </c>
      <c r="AY529" s="150" t="s">
        <v>125</v>
      </c>
    </row>
    <row r="530" spans="2:65" s="12" customFormat="1" ht="11.25">
      <c r="B530" s="148"/>
      <c r="D530" s="149" t="s">
        <v>134</v>
      </c>
      <c r="E530" s="150" t="s">
        <v>1</v>
      </c>
      <c r="F530" s="151" t="s">
        <v>573</v>
      </c>
      <c r="H530" s="150" t="s">
        <v>1</v>
      </c>
      <c r="I530" s="152"/>
      <c r="L530" s="148"/>
      <c r="M530" s="153"/>
      <c r="T530" s="154"/>
      <c r="AT530" s="150" t="s">
        <v>134</v>
      </c>
      <c r="AU530" s="150" t="s">
        <v>132</v>
      </c>
      <c r="AV530" s="12" t="s">
        <v>81</v>
      </c>
      <c r="AW530" s="12" t="s">
        <v>30</v>
      </c>
      <c r="AX530" s="12" t="s">
        <v>73</v>
      </c>
      <c r="AY530" s="150" t="s">
        <v>125</v>
      </c>
    </row>
    <row r="531" spans="2:65" s="12" customFormat="1" ht="22.5">
      <c r="B531" s="148"/>
      <c r="D531" s="149" t="s">
        <v>134</v>
      </c>
      <c r="E531" s="150" t="s">
        <v>1</v>
      </c>
      <c r="F531" s="151" t="s">
        <v>574</v>
      </c>
      <c r="H531" s="150" t="s">
        <v>1</v>
      </c>
      <c r="I531" s="152"/>
      <c r="L531" s="148"/>
      <c r="M531" s="153"/>
      <c r="T531" s="154"/>
      <c r="AT531" s="150" t="s">
        <v>134</v>
      </c>
      <c r="AU531" s="150" t="s">
        <v>132</v>
      </c>
      <c r="AV531" s="12" t="s">
        <v>81</v>
      </c>
      <c r="AW531" s="12" t="s">
        <v>30</v>
      </c>
      <c r="AX531" s="12" t="s">
        <v>73</v>
      </c>
      <c r="AY531" s="150" t="s">
        <v>125</v>
      </c>
    </row>
    <row r="532" spans="2:65" s="13" customFormat="1" ht="11.25">
      <c r="B532" s="155"/>
      <c r="D532" s="149" t="s">
        <v>134</v>
      </c>
      <c r="E532" s="156" t="s">
        <v>1</v>
      </c>
      <c r="F532" s="157" t="s">
        <v>627</v>
      </c>
      <c r="H532" s="158">
        <v>5</v>
      </c>
      <c r="I532" s="159"/>
      <c r="L532" s="155"/>
      <c r="M532" s="160"/>
      <c r="T532" s="161"/>
      <c r="AT532" s="156" t="s">
        <v>134</v>
      </c>
      <c r="AU532" s="156" t="s">
        <v>132</v>
      </c>
      <c r="AV532" s="13" t="s">
        <v>132</v>
      </c>
      <c r="AW532" s="13" t="s">
        <v>30</v>
      </c>
      <c r="AX532" s="13" t="s">
        <v>73</v>
      </c>
      <c r="AY532" s="156" t="s">
        <v>125</v>
      </c>
    </row>
    <row r="533" spans="2:65" s="14" customFormat="1" ht="11.25">
      <c r="B533" s="162"/>
      <c r="D533" s="149" t="s">
        <v>134</v>
      </c>
      <c r="E533" s="163" t="s">
        <v>1</v>
      </c>
      <c r="F533" s="164" t="s">
        <v>137</v>
      </c>
      <c r="H533" s="165">
        <v>5</v>
      </c>
      <c r="I533" s="166"/>
      <c r="L533" s="162"/>
      <c r="M533" s="167"/>
      <c r="T533" s="168"/>
      <c r="AT533" s="163" t="s">
        <v>134</v>
      </c>
      <c r="AU533" s="163" t="s">
        <v>132</v>
      </c>
      <c r="AV533" s="14" t="s">
        <v>131</v>
      </c>
      <c r="AW533" s="14" t="s">
        <v>30</v>
      </c>
      <c r="AX533" s="14" t="s">
        <v>81</v>
      </c>
      <c r="AY533" s="163" t="s">
        <v>125</v>
      </c>
    </row>
    <row r="534" spans="2:65" s="1" customFormat="1" ht="33" customHeight="1">
      <c r="B534" s="133"/>
      <c r="C534" s="134" t="s">
        <v>628</v>
      </c>
      <c r="D534" s="134" t="s">
        <v>127</v>
      </c>
      <c r="E534" s="135" t="s">
        <v>629</v>
      </c>
      <c r="F534" s="136" t="s">
        <v>630</v>
      </c>
      <c r="G534" s="137" t="s">
        <v>279</v>
      </c>
      <c r="H534" s="138">
        <v>12.7</v>
      </c>
      <c r="I534" s="139"/>
      <c r="J534" s="140">
        <f>ROUND(I534*H534,2)</f>
        <v>0</v>
      </c>
      <c r="K534" s="141"/>
      <c r="L534" s="32"/>
      <c r="M534" s="142" t="s">
        <v>1</v>
      </c>
      <c r="N534" s="143" t="s">
        <v>39</v>
      </c>
      <c r="P534" s="144">
        <f>O534*H534</f>
        <v>0</v>
      </c>
      <c r="Q534" s="144">
        <v>0</v>
      </c>
      <c r="R534" s="144">
        <f>Q534*H534</f>
        <v>0</v>
      </c>
      <c r="S534" s="144">
        <v>0</v>
      </c>
      <c r="T534" s="145">
        <f>S534*H534</f>
        <v>0</v>
      </c>
      <c r="AR534" s="146" t="s">
        <v>214</v>
      </c>
      <c r="AT534" s="146" t="s">
        <v>127</v>
      </c>
      <c r="AU534" s="146" t="s">
        <v>132</v>
      </c>
      <c r="AY534" s="17" t="s">
        <v>125</v>
      </c>
      <c r="BE534" s="147">
        <f>IF(N534="základní",J534,0)</f>
        <v>0</v>
      </c>
      <c r="BF534" s="147">
        <f>IF(N534="snížená",J534,0)</f>
        <v>0</v>
      </c>
      <c r="BG534" s="147">
        <f>IF(N534="zákl. přenesená",J534,0)</f>
        <v>0</v>
      </c>
      <c r="BH534" s="147">
        <f>IF(N534="sníž. přenesená",J534,0)</f>
        <v>0</v>
      </c>
      <c r="BI534" s="147">
        <f>IF(N534="nulová",J534,0)</f>
        <v>0</v>
      </c>
      <c r="BJ534" s="17" t="s">
        <v>132</v>
      </c>
      <c r="BK534" s="147">
        <f>ROUND(I534*H534,2)</f>
        <v>0</v>
      </c>
      <c r="BL534" s="17" t="s">
        <v>214</v>
      </c>
      <c r="BM534" s="146" t="s">
        <v>631</v>
      </c>
    </row>
    <row r="535" spans="2:65" s="12" customFormat="1" ht="11.25">
      <c r="B535" s="148"/>
      <c r="D535" s="149" t="s">
        <v>134</v>
      </c>
      <c r="E535" s="150" t="s">
        <v>1</v>
      </c>
      <c r="F535" s="151" t="s">
        <v>568</v>
      </c>
      <c r="H535" s="150" t="s">
        <v>1</v>
      </c>
      <c r="I535" s="152"/>
      <c r="L535" s="148"/>
      <c r="M535" s="153"/>
      <c r="T535" s="154"/>
      <c r="AT535" s="150" t="s">
        <v>134</v>
      </c>
      <c r="AU535" s="150" t="s">
        <v>132</v>
      </c>
      <c r="AV535" s="12" t="s">
        <v>81</v>
      </c>
      <c r="AW535" s="12" t="s">
        <v>30</v>
      </c>
      <c r="AX535" s="12" t="s">
        <v>73</v>
      </c>
      <c r="AY535" s="150" t="s">
        <v>125</v>
      </c>
    </row>
    <row r="536" spans="2:65" s="12" customFormat="1" ht="22.5">
      <c r="B536" s="148"/>
      <c r="D536" s="149" t="s">
        <v>134</v>
      </c>
      <c r="E536" s="150" t="s">
        <v>1</v>
      </c>
      <c r="F536" s="151" t="s">
        <v>569</v>
      </c>
      <c r="H536" s="150" t="s">
        <v>1</v>
      </c>
      <c r="I536" s="152"/>
      <c r="L536" s="148"/>
      <c r="M536" s="153"/>
      <c r="T536" s="154"/>
      <c r="AT536" s="150" t="s">
        <v>134</v>
      </c>
      <c r="AU536" s="150" t="s">
        <v>132</v>
      </c>
      <c r="AV536" s="12" t="s">
        <v>81</v>
      </c>
      <c r="AW536" s="12" t="s">
        <v>30</v>
      </c>
      <c r="AX536" s="12" t="s">
        <v>73</v>
      </c>
      <c r="AY536" s="150" t="s">
        <v>125</v>
      </c>
    </row>
    <row r="537" spans="2:65" s="12" customFormat="1" ht="11.25">
      <c r="B537" s="148"/>
      <c r="D537" s="149" t="s">
        <v>134</v>
      </c>
      <c r="E537" s="150" t="s">
        <v>1</v>
      </c>
      <c r="F537" s="151" t="s">
        <v>570</v>
      </c>
      <c r="H537" s="150" t="s">
        <v>1</v>
      </c>
      <c r="I537" s="152"/>
      <c r="L537" s="148"/>
      <c r="M537" s="153"/>
      <c r="T537" s="154"/>
      <c r="AT537" s="150" t="s">
        <v>134</v>
      </c>
      <c r="AU537" s="150" t="s">
        <v>132</v>
      </c>
      <c r="AV537" s="12" t="s">
        <v>81</v>
      </c>
      <c r="AW537" s="12" t="s">
        <v>30</v>
      </c>
      <c r="AX537" s="12" t="s">
        <v>73</v>
      </c>
      <c r="AY537" s="150" t="s">
        <v>125</v>
      </c>
    </row>
    <row r="538" spans="2:65" s="12" customFormat="1" ht="11.25">
      <c r="B538" s="148"/>
      <c r="D538" s="149" t="s">
        <v>134</v>
      </c>
      <c r="E538" s="150" t="s">
        <v>1</v>
      </c>
      <c r="F538" s="151" t="s">
        <v>571</v>
      </c>
      <c r="H538" s="150" t="s">
        <v>1</v>
      </c>
      <c r="I538" s="152"/>
      <c r="L538" s="148"/>
      <c r="M538" s="153"/>
      <c r="T538" s="154"/>
      <c r="AT538" s="150" t="s">
        <v>134</v>
      </c>
      <c r="AU538" s="150" t="s">
        <v>132</v>
      </c>
      <c r="AV538" s="12" t="s">
        <v>81</v>
      </c>
      <c r="AW538" s="12" t="s">
        <v>30</v>
      </c>
      <c r="AX538" s="12" t="s">
        <v>73</v>
      </c>
      <c r="AY538" s="150" t="s">
        <v>125</v>
      </c>
    </row>
    <row r="539" spans="2:65" s="12" customFormat="1" ht="11.25">
      <c r="B539" s="148"/>
      <c r="D539" s="149" t="s">
        <v>134</v>
      </c>
      <c r="E539" s="150" t="s">
        <v>1</v>
      </c>
      <c r="F539" s="151" t="s">
        <v>600</v>
      </c>
      <c r="H539" s="150" t="s">
        <v>1</v>
      </c>
      <c r="I539" s="152"/>
      <c r="L539" s="148"/>
      <c r="M539" s="153"/>
      <c r="T539" s="154"/>
      <c r="AT539" s="150" t="s">
        <v>134</v>
      </c>
      <c r="AU539" s="150" t="s">
        <v>132</v>
      </c>
      <c r="AV539" s="12" t="s">
        <v>81</v>
      </c>
      <c r="AW539" s="12" t="s">
        <v>30</v>
      </c>
      <c r="AX539" s="12" t="s">
        <v>73</v>
      </c>
      <c r="AY539" s="150" t="s">
        <v>125</v>
      </c>
    </row>
    <row r="540" spans="2:65" s="12" customFormat="1" ht="11.25">
      <c r="B540" s="148"/>
      <c r="D540" s="149" t="s">
        <v>134</v>
      </c>
      <c r="E540" s="150" t="s">
        <v>1</v>
      </c>
      <c r="F540" s="151" t="s">
        <v>573</v>
      </c>
      <c r="H540" s="150" t="s">
        <v>1</v>
      </c>
      <c r="I540" s="152"/>
      <c r="L540" s="148"/>
      <c r="M540" s="153"/>
      <c r="T540" s="154"/>
      <c r="AT540" s="150" t="s">
        <v>134</v>
      </c>
      <c r="AU540" s="150" t="s">
        <v>132</v>
      </c>
      <c r="AV540" s="12" t="s">
        <v>81</v>
      </c>
      <c r="AW540" s="12" t="s">
        <v>30</v>
      </c>
      <c r="AX540" s="12" t="s">
        <v>73</v>
      </c>
      <c r="AY540" s="150" t="s">
        <v>125</v>
      </c>
    </row>
    <row r="541" spans="2:65" s="12" customFormat="1" ht="22.5">
      <c r="B541" s="148"/>
      <c r="D541" s="149" t="s">
        <v>134</v>
      </c>
      <c r="E541" s="150" t="s">
        <v>1</v>
      </c>
      <c r="F541" s="151" t="s">
        <v>632</v>
      </c>
      <c r="H541" s="150" t="s">
        <v>1</v>
      </c>
      <c r="I541" s="152"/>
      <c r="L541" s="148"/>
      <c r="M541" s="153"/>
      <c r="T541" s="154"/>
      <c r="AT541" s="150" t="s">
        <v>134</v>
      </c>
      <c r="AU541" s="150" t="s">
        <v>132</v>
      </c>
      <c r="AV541" s="12" t="s">
        <v>81</v>
      </c>
      <c r="AW541" s="12" t="s">
        <v>30</v>
      </c>
      <c r="AX541" s="12" t="s">
        <v>73</v>
      </c>
      <c r="AY541" s="150" t="s">
        <v>125</v>
      </c>
    </row>
    <row r="542" spans="2:65" s="13" customFormat="1" ht="11.25">
      <c r="B542" s="155"/>
      <c r="D542" s="149" t="s">
        <v>134</v>
      </c>
      <c r="E542" s="156" t="s">
        <v>1</v>
      </c>
      <c r="F542" s="157" t="s">
        <v>633</v>
      </c>
      <c r="H542" s="158">
        <v>12.7</v>
      </c>
      <c r="I542" s="159"/>
      <c r="L542" s="155"/>
      <c r="M542" s="160"/>
      <c r="T542" s="161"/>
      <c r="AT542" s="156" t="s">
        <v>134</v>
      </c>
      <c r="AU542" s="156" t="s">
        <v>132</v>
      </c>
      <c r="AV542" s="13" t="s">
        <v>132</v>
      </c>
      <c r="AW542" s="13" t="s">
        <v>30</v>
      </c>
      <c r="AX542" s="13" t="s">
        <v>73</v>
      </c>
      <c r="AY542" s="156" t="s">
        <v>125</v>
      </c>
    </row>
    <row r="543" spans="2:65" s="14" customFormat="1" ht="11.25">
      <c r="B543" s="162"/>
      <c r="D543" s="149" t="s">
        <v>134</v>
      </c>
      <c r="E543" s="163" t="s">
        <v>1</v>
      </c>
      <c r="F543" s="164" t="s">
        <v>137</v>
      </c>
      <c r="H543" s="165">
        <v>12.7</v>
      </c>
      <c r="I543" s="166"/>
      <c r="L543" s="162"/>
      <c r="M543" s="167"/>
      <c r="T543" s="168"/>
      <c r="AT543" s="163" t="s">
        <v>134</v>
      </c>
      <c r="AU543" s="163" t="s">
        <v>132</v>
      </c>
      <c r="AV543" s="14" t="s">
        <v>131</v>
      </c>
      <c r="AW543" s="14" t="s">
        <v>30</v>
      </c>
      <c r="AX543" s="14" t="s">
        <v>81</v>
      </c>
      <c r="AY543" s="163" t="s">
        <v>125</v>
      </c>
    </row>
    <row r="544" spans="2:65" s="1" customFormat="1" ht="24.2" customHeight="1">
      <c r="B544" s="133"/>
      <c r="C544" s="134" t="s">
        <v>634</v>
      </c>
      <c r="D544" s="134" t="s">
        <v>127</v>
      </c>
      <c r="E544" s="135" t="s">
        <v>635</v>
      </c>
      <c r="F544" s="136" t="s">
        <v>636</v>
      </c>
      <c r="G544" s="137" t="s">
        <v>279</v>
      </c>
      <c r="H544" s="138">
        <v>93.5</v>
      </c>
      <c r="I544" s="139"/>
      <c r="J544" s="140">
        <f>ROUND(I544*H544,2)</f>
        <v>0</v>
      </c>
      <c r="K544" s="141"/>
      <c r="L544" s="32"/>
      <c r="M544" s="142" t="s">
        <v>1</v>
      </c>
      <c r="N544" s="143" t="s">
        <v>39</v>
      </c>
      <c r="P544" s="144">
        <f>O544*H544</f>
        <v>0</v>
      </c>
      <c r="Q544" s="144">
        <v>2.7399999999999998E-3</v>
      </c>
      <c r="R544" s="144">
        <f>Q544*H544</f>
        <v>0.25618999999999997</v>
      </c>
      <c r="S544" s="144">
        <v>0</v>
      </c>
      <c r="T544" s="145">
        <f>S544*H544</f>
        <v>0</v>
      </c>
      <c r="AR544" s="146" t="s">
        <v>214</v>
      </c>
      <c r="AT544" s="146" t="s">
        <v>127</v>
      </c>
      <c r="AU544" s="146" t="s">
        <v>132</v>
      </c>
      <c r="AY544" s="17" t="s">
        <v>125</v>
      </c>
      <c r="BE544" s="147">
        <f>IF(N544="základní",J544,0)</f>
        <v>0</v>
      </c>
      <c r="BF544" s="147">
        <f>IF(N544="snížená",J544,0)</f>
        <v>0</v>
      </c>
      <c r="BG544" s="147">
        <f>IF(N544="zákl. přenesená",J544,0)</f>
        <v>0</v>
      </c>
      <c r="BH544" s="147">
        <f>IF(N544="sníž. přenesená",J544,0)</f>
        <v>0</v>
      </c>
      <c r="BI544" s="147">
        <f>IF(N544="nulová",J544,0)</f>
        <v>0</v>
      </c>
      <c r="BJ544" s="17" t="s">
        <v>132</v>
      </c>
      <c r="BK544" s="147">
        <f>ROUND(I544*H544,2)</f>
        <v>0</v>
      </c>
      <c r="BL544" s="17" t="s">
        <v>214</v>
      </c>
      <c r="BM544" s="146" t="s">
        <v>637</v>
      </c>
    </row>
    <row r="545" spans="2:65" s="12" customFormat="1" ht="11.25">
      <c r="B545" s="148"/>
      <c r="D545" s="149" t="s">
        <v>134</v>
      </c>
      <c r="E545" s="150" t="s">
        <v>1</v>
      </c>
      <c r="F545" s="151" t="s">
        <v>568</v>
      </c>
      <c r="H545" s="150" t="s">
        <v>1</v>
      </c>
      <c r="I545" s="152"/>
      <c r="L545" s="148"/>
      <c r="M545" s="153"/>
      <c r="T545" s="154"/>
      <c r="AT545" s="150" t="s">
        <v>134</v>
      </c>
      <c r="AU545" s="150" t="s">
        <v>132</v>
      </c>
      <c r="AV545" s="12" t="s">
        <v>81</v>
      </c>
      <c r="AW545" s="12" t="s">
        <v>30</v>
      </c>
      <c r="AX545" s="12" t="s">
        <v>73</v>
      </c>
      <c r="AY545" s="150" t="s">
        <v>125</v>
      </c>
    </row>
    <row r="546" spans="2:65" s="13" customFormat="1" ht="11.25">
      <c r="B546" s="155"/>
      <c r="D546" s="149" t="s">
        <v>134</v>
      </c>
      <c r="E546" s="156" t="s">
        <v>1</v>
      </c>
      <c r="F546" s="157" t="s">
        <v>638</v>
      </c>
      <c r="H546" s="158">
        <v>93.5</v>
      </c>
      <c r="I546" s="159"/>
      <c r="L546" s="155"/>
      <c r="M546" s="160"/>
      <c r="T546" s="161"/>
      <c r="AT546" s="156" t="s">
        <v>134</v>
      </c>
      <c r="AU546" s="156" t="s">
        <v>132</v>
      </c>
      <c r="AV546" s="13" t="s">
        <v>132</v>
      </c>
      <c r="AW546" s="13" t="s">
        <v>30</v>
      </c>
      <c r="AX546" s="13" t="s">
        <v>73</v>
      </c>
      <c r="AY546" s="156" t="s">
        <v>125</v>
      </c>
    </row>
    <row r="547" spans="2:65" s="14" customFormat="1" ht="11.25">
      <c r="B547" s="162"/>
      <c r="D547" s="149" t="s">
        <v>134</v>
      </c>
      <c r="E547" s="163" t="s">
        <v>1</v>
      </c>
      <c r="F547" s="164" t="s">
        <v>137</v>
      </c>
      <c r="H547" s="165">
        <v>93.5</v>
      </c>
      <c r="I547" s="166"/>
      <c r="L547" s="162"/>
      <c r="M547" s="167"/>
      <c r="T547" s="168"/>
      <c r="AT547" s="163" t="s">
        <v>134</v>
      </c>
      <c r="AU547" s="163" t="s">
        <v>132</v>
      </c>
      <c r="AV547" s="14" t="s">
        <v>131</v>
      </c>
      <c r="AW547" s="14" t="s">
        <v>30</v>
      </c>
      <c r="AX547" s="14" t="s">
        <v>81</v>
      </c>
      <c r="AY547" s="163" t="s">
        <v>125</v>
      </c>
    </row>
    <row r="548" spans="2:65" s="1" customFormat="1" ht="24.2" customHeight="1">
      <c r="B548" s="133"/>
      <c r="C548" s="134" t="s">
        <v>639</v>
      </c>
      <c r="D548" s="134" t="s">
        <v>127</v>
      </c>
      <c r="E548" s="135" t="s">
        <v>640</v>
      </c>
      <c r="F548" s="136" t="s">
        <v>641</v>
      </c>
      <c r="G548" s="137" t="s">
        <v>327</v>
      </c>
      <c r="H548" s="138">
        <v>4</v>
      </c>
      <c r="I548" s="139"/>
      <c r="J548" s="140">
        <f>ROUND(I548*H548,2)</f>
        <v>0</v>
      </c>
      <c r="K548" s="141"/>
      <c r="L548" s="32"/>
      <c r="M548" s="142" t="s">
        <v>1</v>
      </c>
      <c r="N548" s="143" t="s">
        <v>39</v>
      </c>
      <c r="P548" s="144">
        <f>O548*H548</f>
        <v>0</v>
      </c>
      <c r="Q548" s="144">
        <v>2.9999999999999997E-4</v>
      </c>
      <c r="R548" s="144">
        <f>Q548*H548</f>
        <v>1.1999999999999999E-3</v>
      </c>
      <c r="S548" s="144">
        <v>0</v>
      </c>
      <c r="T548" s="145">
        <f>S548*H548</f>
        <v>0</v>
      </c>
      <c r="AR548" s="146" t="s">
        <v>214</v>
      </c>
      <c r="AT548" s="146" t="s">
        <v>127</v>
      </c>
      <c r="AU548" s="146" t="s">
        <v>132</v>
      </c>
      <c r="AY548" s="17" t="s">
        <v>125</v>
      </c>
      <c r="BE548" s="147">
        <f>IF(N548="základní",J548,0)</f>
        <v>0</v>
      </c>
      <c r="BF548" s="147">
        <f>IF(N548="snížená",J548,0)</f>
        <v>0</v>
      </c>
      <c r="BG548" s="147">
        <f>IF(N548="zákl. přenesená",J548,0)</f>
        <v>0</v>
      </c>
      <c r="BH548" s="147">
        <f>IF(N548="sníž. přenesená",J548,0)</f>
        <v>0</v>
      </c>
      <c r="BI548" s="147">
        <f>IF(N548="nulová",J548,0)</f>
        <v>0</v>
      </c>
      <c r="BJ548" s="17" t="s">
        <v>132</v>
      </c>
      <c r="BK548" s="147">
        <f>ROUND(I548*H548,2)</f>
        <v>0</v>
      </c>
      <c r="BL548" s="17" t="s">
        <v>214</v>
      </c>
      <c r="BM548" s="146" t="s">
        <v>642</v>
      </c>
    </row>
    <row r="549" spans="2:65" s="12" customFormat="1" ht="11.25">
      <c r="B549" s="148"/>
      <c r="D549" s="149" t="s">
        <v>134</v>
      </c>
      <c r="E549" s="150" t="s">
        <v>1</v>
      </c>
      <c r="F549" s="151" t="s">
        <v>568</v>
      </c>
      <c r="H549" s="150" t="s">
        <v>1</v>
      </c>
      <c r="I549" s="152"/>
      <c r="L549" s="148"/>
      <c r="M549" s="153"/>
      <c r="T549" s="154"/>
      <c r="AT549" s="150" t="s">
        <v>134</v>
      </c>
      <c r="AU549" s="150" t="s">
        <v>132</v>
      </c>
      <c r="AV549" s="12" t="s">
        <v>81</v>
      </c>
      <c r="AW549" s="12" t="s">
        <v>30</v>
      </c>
      <c r="AX549" s="12" t="s">
        <v>73</v>
      </c>
      <c r="AY549" s="150" t="s">
        <v>125</v>
      </c>
    </row>
    <row r="550" spans="2:65" s="13" customFormat="1" ht="11.25">
      <c r="B550" s="155"/>
      <c r="D550" s="149" t="s">
        <v>134</v>
      </c>
      <c r="E550" s="156" t="s">
        <v>1</v>
      </c>
      <c r="F550" s="157" t="s">
        <v>643</v>
      </c>
      <c r="H550" s="158">
        <v>4</v>
      </c>
      <c r="I550" s="159"/>
      <c r="L550" s="155"/>
      <c r="M550" s="160"/>
      <c r="T550" s="161"/>
      <c r="AT550" s="156" t="s">
        <v>134</v>
      </c>
      <c r="AU550" s="156" t="s">
        <v>132</v>
      </c>
      <c r="AV550" s="13" t="s">
        <v>132</v>
      </c>
      <c r="AW550" s="13" t="s">
        <v>30</v>
      </c>
      <c r="AX550" s="13" t="s">
        <v>73</v>
      </c>
      <c r="AY550" s="156" t="s">
        <v>125</v>
      </c>
    </row>
    <row r="551" spans="2:65" s="14" customFormat="1" ht="11.25">
      <c r="B551" s="162"/>
      <c r="D551" s="149" t="s">
        <v>134</v>
      </c>
      <c r="E551" s="163" t="s">
        <v>1</v>
      </c>
      <c r="F551" s="164" t="s">
        <v>137</v>
      </c>
      <c r="H551" s="165">
        <v>4</v>
      </c>
      <c r="I551" s="166"/>
      <c r="L551" s="162"/>
      <c r="M551" s="167"/>
      <c r="T551" s="168"/>
      <c r="AT551" s="163" t="s">
        <v>134</v>
      </c>
      <c r="AU551" s="163" t="s">
        <v>132</v>
      </c>
      <c r="AV551" s="14" t="s">
        <v>131</v>
      </c>
      <c r="AW551" s="14" t="s">
        <v>30</v>
      </c>
      <c r="AX551" s="14" t="s">
        <v>81</v>
      </c>
      <c r="AY551" s="163" t="s">
        <v>125</v>
      </c>
    </row>
    <row r="552" spans="2:65" s="1" customFormat="1" ht="24.2" customHeight="1">
      <c r="B552" s="133"/>
      <c r="C552" s="134" t="s">
        <v>644</v>
      </c>
      <c r="D552" s="134" t="s">
        <v>127</v>
      </c>
      <c r="E552" s="135" t="s">
        <v>645</v>
      </c>
      <c r="F552" s="136" t="s">
        <v>646</v>
      </c>
      <c r="G552" s="137" t="s">
        <v>279</v>
      </c>
      <c r="H552" s="138">
        <v>34</v>
      </c>
      <c r="I552" s="139"/>
      <c r="J552" s="140">
        <f>ROUND(I552*H552,2)</f>
        <v>0</v>
      </c>
      <c r="K552" s="141"/>
      <c r="L552" s="32"/>
      <c r="M552" s="142" t="s">
        <v>1</v>
      </c>
      <c r="N552" s="143" t="s">
        <v>39</v>
      </c>
      <c r="P552" s="144">
        <f>O552*H552</f>
        <v>0</v>
      </c>
      <c r="Q552" s="144">
        <v>1.1100000000000001E-3</v>
      </c>
      <c r="R552" s="144">
        <f>Q552*H552</f>
        <v>3.7740000000000003E-2</v>
      </c>
      <c r="S552" s="144">
        <v>0</v>
      </c>
      <c r="T552" s="145">
        <f>S552*H552</f>
        <v>0</v>
      </c>
      <c r="AR552" s="146" t="s">
        <v>214</v>
      </c>
      <c r="AT552" s="146" t="s">
        <v>127</v>
      </c>
      <c r="AU552" s="146" t="s">
        <v>132</v>
      </c>
      <c r="AY552" s="17" t="s">
        <v>125</v>
      </c>
      <c r="BE552" s="147">
        <f>IF(N552="základní",J552,0)</f>
        <v>0</v>
      </c>
      <c r="BF552" s="147">
        <f>IF(N552="snížená",J552,0)</f>
        <v>0</v>
      </c>
      <c r="BG552" s="147">
        <f>IF(N552="zákl. přenesená",J552,0)</f>
        <v>0</v>
      </c>
      <c r="BH552" s="147">
        <f>IF(N552="sníž. přenesená",J552,0)</f>
        <v>0</v>
      </c>
      <c r="BI552" s="147">
        <f>IF(N552="nulová",J552,0)</f>
        <v>0</v>
      </c>
      <c r="BJ552" s="17" t="s">
        <v>132</v>
      </c>
      <c r="BK552" s="147">
        <f>ROUND(I552*H552,2)</f>
        <v>0</v>
      </c>
      <c r="BL552" s="17" t="s">
        <v>214</v>
      </c>
      <c r="BM552" s="146" t="s">
        <v>647</v>
      </c>
    </row>
    <row r="553" spans="2:65" s="12" customFormat="1" ht="11.25">
      <c r="B553" s="148"/>
      <c r="D553" s="149" t="s">
        <v>134</v>
      </c>
      <c r="E553" s="150" t="s">
        <v>1</v>
      </c>
      <c r="F553" s="151" t="s">
        <v>568</v>
      </c>
      <c r="H553" s="150" t="s">
        <v>1</v>
      </c>
      <c r="I553" s="152"/>
      <c r="L553" s="148"/>
      <c r="M553" s="153"/>
      <c r="T553" s="154"/>
      <c r="AT553" s="150" t="s">
        <v>134</v>
      </c>
      <c r="AU553" s="150" t="s">
        <v>132</v>
      </c>
      <c r="AV553" s="12" t="s">
        <v>81</v>
      </c>
      <c r="AW553" s="12" t="s">
        <v>30</v>
      </c>
      <c r="AX553" s="12" t="s">
        <v>73</v>
      </c>
      <c r="AY553" s="150" t="s">
        <v>125</v>
      </c>
    </row>
    <row r="554" spans="2:65" s="13" customFormat="1" ht="11.25">
      <c r="B554" s="155"/>
      <c r="D554" s="149" t="s">
        <v>134</v>
      </c>
      <c r="E554" s="156" t="s">
        <v>1</v>
      </c>
      <c r="F554" s="157" t="s">
        <v>648</v>
      </c>
      <c r="H554" s="158">
        <v>34</v>
      </c>
      <c r="I554" s="159"/>
      <c r="L554" s="155"/>
      <c r="M554" s="160"/>
      <c r="T554" s="161"/>
      <c r="AT554" s="156" t="s">
        <v>134</v>
      </c>
      <c r="AU554" s="156" t="s">
        <v>132</v>
      </c>
      <c r="AV554" s="13" t="s">
        <v>132</v>
      </c>
      <c r="AW554" s="13" t="s">
        <v>30</v>
      </c>
      <c r="AX554" s="13" t="s">
        <v>73</v>
      </c>
      <c r="AY554" s="156" t="s">
        <v>125</v>
      </c>
    </row>
    <row r="555" spans="2:65" s="14" customFormat="1" ht="11.25">
      <c r="B555" s="162"/>
      <c r="D555" s="149" t="s">
        <v>134</v>
      </c>
      <c r="E555" s="163" t="s">
        <v>1</v>
      </c>
      <c r="F555" s="164" t="s">
        <v>137</v>
      </c>
      <c r="H555" s="165">
        <v>34</v>
      </c>
      <c r="I555" s="166"/>
      <c r="L555" s="162"/>
      <c r="M555" s="167"/>
      <c r="T555" s="168"/>
      <c r="AT555" s="163" t="s">
        <v>134</v>
      </c>
      <c r="AU555" s="163" t="s">
        <v>132</v>
      </c>
      <c r="AV555" s="14" t="s">
        <v>131</v>
      </c>
      <c r="AW555" s="14" t="s">
        <v>30</v>
      </c>
      <c r="AX555" s="14" t="s">
        <v>81</v>
      </c>
      <c r="AY555" s="163" t="s">
        <v>125</v>
      </c>
    </row>
    <row r="556" spans="2:65" s="1" customFormat="1" ht="24.2" customHeight="1">
      <c r="B556" s="133"/>
      <c r="C556" s="134" t="s">
        <v>649</v>
      </c>
      <c r="D556" s="134" t="s">
        <v>127</v>
      </c>
      <c r="E556" s="135" t="s">
        <v>650</v>
      </c>
      <c r="F556" s="136" t="s">
        <v>651</v>
      </c>
      <c r="G556" s="137" t="s">
        <v>474</v>
      </c>
      <c r="H556" s="187"/>
      <c r="I556" s="139"/>
      <c r="J556" s="140">
        <f>ROUND(I556*H556,2)</f>
        <v>0</v>
      </c>
      <c r="K556" s="141"/>
      <c r="L556" s="32"/>
      <c r="M556" s="142" t="s">
        <v>1</v>
      </c>
      <c r="N556" s="143" t="s">
        <v>39</v>
      </c>
      <c r="P556" s="144">
        <f>O556*H556</f>
        <v>0</v>
      </c>
      <c r="Q556" s="144">
        <v>0</v>
      </c>
      <c r="R556" s="144">
        <f>Q556*H556</f>
        <v>0</v>
      </c>
      <c r="S556" s="144">
        <v>0</v>
      </c>
      <c r="T556" s="145">
        <f>S556*H556</f>
        <v>0</v>
      </c>
      <c r="AR556" s="146" t="s">
        <v>214</v>
      </c>
      <c r="AT556" s="146" t="s">
        <v>127</v>
      </c>
      <c r="AU556" s="146" t="s">
        <v>132</v>
      </c>
      <c r="AY556" s="17" t="s">
        <v>125</v>
      </c>
      <c r="BE556" s="147">
        <f>IF(N556="základní",J556,0)</f>
        <v>0</v>
      </c>
      <c r="BF556" s="147">
        <f>IF(N556="snížená",J556,0)</f>
        <v>0</v>
      </c>
      <c r="BG556" s="147">
        <f>IF(N556="zákl. přenesená",J556,0)</f>
        <v>0</v>
      </c>
      <c r="BH556" s="147">
        <f>IF(N556="sníž. přenesená",J556,0)</f>
        <v>0</v>
      </c>
      <c r="BI556" s="147">
        <f>IF(N556="nulová",J556,0)</f>
        <v>0</v>
      </c>
      <c r="BJ556" s="17" t="s">
        <v>132</v>
      </c>
      <c r="BK556" s="147">
        <f>ROUND(I556*H556,2)</f>
        <v>0</v>
      </c>
      <c r="BL556" s="17" t="s">
        <v>214</v>
      </c>
      <c r="BM556" s="146" t="s">
        <v>652</v>
      </c>
    </row>
    <row r="557" spans="2:65" s="1" customFormat="1" ht="33" customHeight="1">
      <c r="B557" s="133"/>
      <c r="C557" s="134" t="s">
        <v>653</v>
      </c>
      <c r="D557" s="134" t="s">
        <v>127</v>
      </c>
      <c r="E557" s="135" t="s">
        <v>654</v>
      </c>
      <c r="F557" s="136" t="s">
        <v>655</v>
      </c>
      <c r="G557" s="137" t="s">
        <v>474</v>
      </c>
      <c r="H557" s="187"/>
      <c r="I557" s="139"/>
      <c r="J557" s="140">
        <f>ROUND(I557*H557,2)</f>
        <v>0</v>
      </c>
      <c r="K557" s="141"/>
      <c r="L557" s="32"/>
      <c r="M557" s="142" t="s">
        <v>1</v>
      </c>
      <c r="N557" s="143" t="s">
        <v>39</v>
      </c>
      <c r="P557" s="144">
        <f>O557*H557</f>
        <v>0</v>
      </c>
      <c r="Q557" s="144">
        <v>0</v>
      </c>
      <c r="R557" s="144">
        <f>Q557*H557</f>
        <v>0</v>
      </c>
      <c r="S557" s="144">
        <v>0</v>
      </c>
      <c r="T557" s="145">
        <f>S557*H557</f>
        <v>0</v>
      </c>
      <c r="AR557" s="146" t="s">
        <v>214</v>
      </c>
      <c r="AT557" s="146" t="s">
        <v>127</v>
      </c>
      <c r="AU557" s="146" t="s">
        <v>132</v>
      </c>
      <c r="AY557" s="17" t="s">
        <v>125</v>
      </c>
      <c r="BE557" s="147">
        <f>IF(N557="základní",J557,0)</f>
        <v>0</v>
      </c>
      <c r="BF557" s="147">
        <f>IF(N557="snížená",J557,0)</f>
        <v>0</v>
      </c>
      <c r="BG557" s="147">
        <f>IF(N557="zákl. přenesená",J557,0)</f>
        <v>0</v>
      </c>
      <c r="BH557" s="147">
        <f>IF(N557="sníž. přenesená",J557,0)</f>
        <v>0</v>
      </c>
      <c r="BI557" s="147">
        <f>IF(N557="nulová",J557,0)</f>
        <v>0</v>
      </c>
      <c r="BJ557" s="17" t="s">
        <v>132</v>
      </c>
      <c r="BK557" s="147">
        <f>ROUND(I557*H557,2)</f>
        <v>0</v>
      </c>
      <c r="BL557" s="17" t="s">
        <v>214</v>
      </c>
      <c r="BM557" s="146" t="s">
        <v>656</v>
      </c>
    </row>
    <row r="558" spans="2:65" s="11" customFormat="1" ht="22.9" customHeight="1">
      <c r="B558" s="121"/>
      <c r="D558" s="122" t="s">
        <v>72</v>
      </c>
      <c r="E558" s="131" t="s">
        <v>657</v>
      </c>
      <c r="F558" s="131" t="s">
        <v>658</v>
      </c>
      <c r="I558" s="124"/>
      <c r="J558" s="132">
        <f>BK558</f>
        <v>0</v>
      </c>
      <c r="L558" s="121"/>
      <c r="M558" s="126"/>
      <c r="P558" s="127">
        <f>SUM(P559:P811)</f>
        <v>0</v>
      </c>
      <c r="R558" s="127">
        <f>SUM(R559:R811)</f>
        <v>2.0742400000000001</v>
      </c>
      <c r="T558" s="128">
        <f>SUM(T559:T811)</f>
        <v>8.4819999999999993E-2</v>
      </c>
      <c r="AR558" s="122" t="s">
        <v>132</v>
      </c>
      <c r="AT558" s="129" t="s">
        <v>72</v>
      </c>
      <c r="AU558" s="129" t="s">
        <v>81</v>
      </c>
      <c r="AY558" s="122" t="s">
        <v>125</v>
      </c>
      <c r="BK558" s="130">
        <f>SUM(BK559:BK811)</f>
        <v>0</v>
      </c>
    </row>
    <row r="559" spans="2:65" s="1" customFormat="1" ht="44.25" customHeight="1">
      <c r="B559" s="133"/>
      <c r="C559" s="134" t="s">
        <v>659</v>
      </c>
      <c r="D559" s="134" t="s">
        <v>127</v>
      </c>
      <c r="E559" s="135" t="s">
        <v>660</v>
      </c>
      <c r="F559" s="136" t="s">
        <v>661</v>
      </c>
      <c r="G559" s="137" t="s">
        <v>327</v>
      </c>
      <c r="H559" s="138">
        <v>16</v>
      </c>
      <c r="I559" s="139"/>
      <c r="J559" s="140">
        <f>ROUND(I559*H559,2)</f>
        <v>0</v>
      </c>
      <c r="K559" s="141"/>
      <c r="L559" s="32"/>
      <c r="M559" s="142" t="s">
        <v>1</v>
      </c>
      <c r="N559" s="143" t="s">
        <v>39</v>
      </c>
      <c r="P559" s="144">
        <f>O559*H559</f>
        <v>0</v>
      </c>
      <c r="Q559" s="144">
        <v>4.2000000000000003E-2</v>
      </c>
      <c r="R559" s="144">
        <f>Q559*H559</f>
        <v>0.67200000000000004</v>
      </c>
      <c r="S559" s="144">
        <v>0</v>
      </c>
      <c r="T559" s="145">
        <f>S559*H559</f>
        <v>0</v>
      </c>
      <c r="AR559" s="146" t="s">
        <v>214</v>
      </c>
      <c r="AT559" s="146" t="s">
        <v>127</v>
      </c>
      <c r="AU559" s="146" t="s">
        <v>132</v>
      </c>
      <c r="AY559" s="17" t="s">
        <v>125</v>
      </c>
      <c r="BE559" s="147">
        <f>IF(N559="základní",J559,0)</f>
        <v>0</v>
      </c>
      <c r="BF559" s="147">
        <f>IF(N559="snížená",J559,0)</f>
        <v>0</v>
      </c>
      <c r="BG559" s="147">
        <f>IF(N559="zákl. přenesená",J559,0)</f>
        <v>0</v>
      </c>
      <c r="BH559" s="147">
        <f>IF(N559="sníž. přenesená",J559,0)</f>
        <v>0</v>
      </c>
      <c r="BI559" s="147">
        <f>IF(N559="nulová",J559,0)</f>
        <v>0</v>
      </c>
      <c r="BJ559" s="17" t="s">
        <v>132</v>
      </c>
      <c r="BK559" s="147">
        <f>ROUND(I559*H559,2)</f>
        <v>0</v>
      </c>
      <c r="BL559" s="17" t="s">
        <v>214</v>
      </c>
      <c r="BM559" s="146" t="s">
        <v>662</v>
      </c>
    </row>
    <row r="560" spans="2:65" s="12" customFormat="1" ht="11.25">
      <c r="B560" s="148"/>
      <c r="D560" s="149" t="s">
        <v>134</v>
      </c>
      <c r="E560" s="150" t="s">
        <v>1</v>
      </c>
      <c r="F560" s="151" t="s">
        <v>663</v>
      </c>
      <c r="H560" s="150" t="s">
        <v>1</v>
      </c>
      <c r="I560" s="152"/>
      <c r="L560" s="148"/>
      <c r="M560" s="153"/>
      <c r="T560" s="154"/>
      <c r="AT560" s="150" t="s">
        <v>134</v>
      </c>
      <c r="AU560" s="150" t="s">
        <v>132</v>
      </c>
      <c r="AV560" s="12" t="s">
        <v>81</v>
      </c>
      <c r="AW560" s="12" t="s">
        <v>30</v>
      </c>
      <c r="AX560" s="12" t="s">
        <v>73</v>
      </c>
      <c r="AY560" s="150" t="s">
        <v>125</v>
      </c>
    </row>
    <row r="561" spans="2:65" s="12" customFormat="1" ht="11.25">
      <c r="B561" s="148"/>
      <c r="D561" s="149" t="s">
        <v>134</v>
      </c>
      <c r="E561" s="150" t="s">
        <v>1</v>
      </c>
      <c r="F561" s="151" t="s">
        <v>664</v>
      </c>
      <c r="H561" s="150" t="s">
        <v>1</v>
      </c>
      <c r="I561" s="152"/>
      <c r="L561" s="148"/>
      <c r="M561" s="153"/>
      <c r="T561" s="154"/>
      <c r="AT561" s="150" t="s">
        <v>134</v>
      </c>
      <c r="AU561" s="150" t="s">
        <v>132</v>
      </c>
      <c r="AV561" s="12" t="s">
        <v>81</v>
      </c>
      <c r="AW561" s="12" t="s">
        <v>30</v>
      </c>
      <c r="AX561" s="12" t="s">
        <v>73</v>
      </c>
      <c r="AY561" s="150" t="s">
        <v>125</v>
      </c>
    </row>
    <row r="562" spans="2:65" s="12" customFormat="1" ht="22.5">
      <c r="B562" s="148"/>
      <c r="D562" s="149" t="s">
        <v>134</v>
      </c>
      <c r="E562" s="150" t="s">
        <v>1</v>
      </c>
      <c r="F562" s="151" t="s">
        <v>665</v>
      </c>
      <c r="H562" s="150" t="s">
        <v>1</v>
      </c>
      <c r="I562" s="152"/>
      <c r="L562" s="148"/>
      <c r="M562" s="153"/>
      <c r="T562" s="154"/>
      <c r="AT562" s="150" t="s">
        <v>134</v>
      </c>
      <c r="AU562" s="150" t="s">
        <v>132</v>
      </c>
      <c r="AV562" s="12" t="s">
        <v>81</v>
      </c>
      <c r="AW562" s="12" t="s">
        <v>30</v>
      </c>
      <c r="AX562" s="12" t="s">
        <v>73</v>
      </c>
      <c r="AY562" s="150" t="s">
        <v>125</v>
      </c>
    </row>
    <row r="563" spans="2:65" s="12" customFormat="1" ht="22.5">
      <c r="B563" s="148"/>
      <c r="D563" s="149" t="s">
        <v>134</v>
      </c>
      <c r="E563" s="150" t="s">
        <v>1</v>
      </c>
      <c r="F563" s="151" t="s">
        <v>666</v>
      </c>
      <c r="H563" s="150" t="s">
        <v>1</v>
      </c>
      <c r="I563" s="152"/>
      <c r="L563" s="148"/>
      <c r="M563" s="153"/>
      <c r="T563" s="154"/>
      <c r="AT563" s="150" t="s">
        <v>134</v>
      </c>
      <c r="AU563" s="150" t="s">
        <v>132</v>
      </c>
      <c r="AV563" s="12" t="s">
        <v>81</v>
      </c>
      <c r="AW563" s="12" t="s">
        <v>30</v>
      </c>
      <c r="AX563" s="12" t="s">
        <v>73</v>
      </c>
      <c r="AY563" s="150" t="s">
        <v>125</v>
      </c>
    </row>
    <row r="564" spans="2:65" s="12" customFormat="1" ht="22.5">
      <c r="B564" s="148"/>
      <c r="D564" s="149" t="s">
        <v>134</v>
      </c>
      <c r="E564" s="150" t="s">
        <v>1</v>
      </c>
      <c r="F564" s="151" t="s">
        <v>667</v>
      </c>
      <c r="H564" s="150" t="s">
        <v>1</v>
      </c>
      <c r="I564" s="152"/>
      <c r="L564" s="148"/>
      <c r="M564" s="153"/>
      <c r="T564" s="154"/>
      <c r="AT564" s="150" t="s">
        <v>134</v>
      </c>
      <c r="AU564" s="150" t="s">
        <v>132</v>
      </c>
      <c r="AV564" s="12" t="s">
        <v>81</v>
      </c>
      <c r="AW564" s="12" t="s">
        <v>30</v>
      </c>
      <c r="AX564" s="12" t="s">
        <v>73</v>
      </c>
      <c r="AY564" s="150" t="s">
        <v>125</v>
      </c>
    </row>
    <row r="565" spans="2:65" s="12" customFormat="1" ht="11.25">
      <c r="B565" s="148"/>
      <c r="D565" s="149" t="s">
        <v>134</v>
      </c>
      <c r="E565" s="150" t="s">
        <v>1</v>
      </c>
      <c r="F565" s="151" t="s">
        <v>668</v>
      </c>
      <c r="H565" s="150" t="s">
        <v>1</v>
      </c>
      <c r="I565" s="152"/>
      <c r="L565" s="148"/>
      <c r="M565" s="153"/>
      <c r="T565" s="154"/>
      <c r="AT565" s="150" t="s">
        <v>134</v>
      </c>
      <c r="AU565" s="150" t="s">
        <v>132</v>
      </c>
      <c r="AV565" s="12" t="s">
        <v>81</v>
      </c>
      <c r="AW565" s="12" t="s">
        <v>30</v>
      </c>
      <c r="AX565" s="12" t="s">
        <v>73</v>
      </c>
      <c r="AY565" s="150" t="s">
        <v>125</v>
      </c>
    </row>
    <row r="566" spans="2:65" s="12" customFormat="1" ht="22.5">
      <c r="B566" s="148"/>
      <c r="D566" s="149" t="s">
        <v>134</v>
      </c>
      <c r="E566" s="150" t="s">
        <v>1</v>
      </c>
      <c r="F566" s="151" t="s">
        <v>669</v>
      </c>
      <c r="H566" s="150" t="s">
        <v>1</v>
      </c>
      <c r="I566" s="152"/>
      <c r="L566" s="148"/>
      <c r="M566" s="153"/>
      <c r="T566" s="154"/>
      <c r="AT566" s="150" t="s">
        <v>134</v>
      </c>
      <c r="AU566" s="150" t="s">
        <v>132</v>
      </c>
      <c r="AV566" s="12" t="s">
        <v>81</v>
      </c>
      <c r="AW566" s="12" t="s">
        <v>30</v>
      </c>
      <c r="AX566" s="12" t="s">
        <v>73</v>
      </c>
      <c r="AY566" s="150" t="s">
        <v>125</v>
      </c>
    </row>
    <row r="567" spans="2:65" s="12" customFormat="1" ht="11.25">
      <c r="B567" s="148"/>
      <c r="D567" s="149" t="s">
        <v>134</v>
      </c>
      <c r="E567" s="150" t="s">
        <v>1</v>
      </c>
      <c r="F567" s="151" t="s">
        <v>670</v>
      </c>
      <c r="H567" s="150" t="s">
        <v>1</v>
      </c>
      <c r="I567" s="152"/>
      <c r="L567" s="148"/>
      <c r="M567" s="153"/>
      <c r="T567" s="154"/>
      <c r="AT567" s="150" t="s">
        <v>134</v>
      </c>
      <c r="AU567" s="150" t="s">
        <v>132</v>
      </c>
      <c r="AV567" s="12" t="s">
        <v>81</v>
      </c>
      <c r="AW567" s="12" t="s">
        <v>30</v>
      </c>
      <c r="AX567" s="12" t="s">
        <v>73</v>
      </c>
      <c r="AY567" s="150" t="s">
        <v>125</v>
      </c>
    </row>
    <row r="568" spans="2:65" s="12" customFormat="1" ht="22.5">
      <c r="B568" s="148"/>
      <c r="D568" s="149" t="s">
        <v>134</v>
      </c>
      <c r="E568" s="150" t="s">
        <v>1</v>
      </c>
      <c r="F568" s="151" t="s">
        <v>671</v>
      </c>
      <c r="H568" s="150" t="s">
        <v>1</v>
      </c>
      <c r="I568" s="152"/>
      <c r="L568" s="148"/>
      <c r="M568" s="153"/>
      <c r="T568" s="154"/>
      <c r="AT568" s="150" t="s">
        <v>134</v>
      </c>
      <c r="AU568" s="150" t="s">
        <v>132</v>
      </c>
      <c r="AV568" s="12" t="s">
        <v>81</v>
      </c>
      <c r="AW568" s="12" t="s">
        <v>30</v>
      </c>
      <c r="AX568" s="12" t="s">
        <v>73</v>
      </c>
      <c r="AY568" s="150" t="s">
        <v>125</v>
      </c>
    </row>
    <row r="569" spans="2:65" s="12" customFormat="1" ht="22.5">
      <c r="B569" s="148"/>
      <c r="D569" s="149" t="s">
        <v>134</v>
      </c>
      <c r="E569" s="150" t="s">
        <v>1</v>
      </c>
      <c r="F569" s="151" t="s">
        <v>672</v>
      </c>
      <c r="H569" s="150" t="s">
        <v>1</v>
      </c>
      <c r="I569" s="152"/>
      <c r="L569" s="148"/>
      <c r="M569" s="153"/>
      <c r="T569" s="154"/>
      <c r="AT569" s="150" t="s">
        <v>134</v>
      </c>
      <c r="AU569" s="150" t="s">
        <v>132</v>
      </c>
      <c r="AV569" s="12" t="s">
        <v>81</v>
      </c>
      <c r="AW569" s="12" t="s">
        <v>30</v>
      </c>
      <c r="AX569" s="12" t="s">
        <v>73</v>
      </c>
      <c r="AY569" s="150" t="s">
        <v>125</v>
      </c>
    </row>
    <row r="570" spans="2:65" s="12" customFormat="1" ht="22.5">
      <c r="B570" s="148"/>
      <c r="D570" s="149" t="s">
        <v>134</v>
      </c>
      <c r="E570" s="150" t="s">
        <v>1</v>
      </c>
      <c r="F570" s="151" t="s">
        <v>673</v>
      </c>
      <c r="H570" s="150" t="s">
        <v>1</v>
      </c>
      <c r="I570" s="152"/>
      <c r="L570" s="148"/>
      <c r="M570" s="153"/>
      <c r="T570" s="154"/>
      <c r="AT570" s="150" t="s">
        <v>134</v>
      </c>
      <c r="AU570" s="150" t="s">
        <v>132</v>
      </c>
      <c r="AV570" s="12" t="s">
        <v>81</v>
      </c>
      <c r="AW570" s="12" t="s">
        <v>30</v>
      </c>
      <c r="AX570" s="12" t="s">
        <v>73</v>
      </c>
      <c r="AY570" s="150" t="s">
        <v>125</v>
      </c>
    </row>
    <row r="571" spans="2:65" s="12" customFormat="1" ht="11.25">
      <c r="B571" s="148"/>
      <c r="D571" s="149" t="s">
        <v>134</v>
      </c>
      <c r="E571" s="150" t="s">
        <v>1</v>
      </c>
      <c r="F571" s="151" t="s">
        <v>674</v>
      </c>
      <c r="H571" s="150" t="s">
        <v>1</v>
      </c>
      <c r="I571" s="152"/>
      <c r="L571" s="148"/>
      <c r="M571" s="153"/>
      <c r="T571" s="154"/>
      <c r="AT571" s="150" t="s">
        <v>134</v>
      </c>
      <c r="AU571" s="150" t="s">
        <v>132</v>
      </c>
      <c r="AV571" s="12" t="s">
        <v>81</v>
      </c>
      <c r="AW571" s="12" t="s">
        <v>30</v>
      </c>
      <c r="AX571" s="12" t="s">
        <v>73</v>
      </c>
      <c r="AY571" s="150" t="s">
        <v>125</v>
      </c>
    </row>
    <row r="572" spans="2:65" s="13" customFormat="1" ht="11.25">
      <c r="B572" s="155"/>
      <c r="D572" s="149" t="s">
        <v>134</v>
      </c>
      <c r="E572" s="156" t="s">
        <v>1</v>
      </c>
      <c r="F572" s="157" t="s">
        <v>675</v>
      </c>
      <c r="H572" s="158">
        <v>16</v>
      </c>
      <c r="I572" s="159"/>
      <c r="L572" s="155"/>
      <c r="M572" s="160"/>
      <c r="T572" s="161"/>
      <c r="AT572" s="156" t="s">
        <v>134</v>
      </c>
      <c r="AU572" s="156" t="s">
        <v>132</v>
      </c>
      <c r="AV572" s="13" t="s">
        <v>132</v>
      </c>
      <c r="AW572" s="13" t="s">
        <v>30</v>
      </c>
      <c r="AX572" s="13" t="s">
        <v>73</v>
      </c>
      <c r="AY572" s="156" t="s">
        <v>125</v>
      </c>
    </row>
    <row r="573" spans="2:65" s="14" customFormat="1" ht="11.25">
      <c r="B573" s="162"/>
      <c r="D573" s="149" t="s">
        <v>134</v>
      </c>
      <c r="E573" s="163" t="s">
        <v>1</v>
      </c>
      <c r="F573" s="164" t="s">
        <v>137</v>
      </c>
      <c r="H573" s="165">
        <v>16</v>
      </c>
      <c r="I573" s="166"/>
      <c r="L573" s="162"/>
      <c r="M573" s="167"/>
      <c r="T573" s="168"/>
      <c r="AT573" s="163" t="s">
        <v>134</v>
      </c>
      <c r="AU573" s="163" t="s">
        <v>132</v>
      </c>
      <c r="AV573" s="14" t="s">
        <v>131</v>
      </c>
      <c r="AW573" s="14" t="s">
        <v>30</v>
      </c>
      <c r="AX573" s="14" t="s">
        <v>81</v>
      </c>
      <c r="AY573" s="163" t="s">
        <v>125</v>
      </c>
    </row>
    <row r="574" spans="2:65" s="1" customFormat="1" ht="44.25" customHeight="1">
      <c r="B574" s="133"/>
      <c r="C574" s="134" t="s">
        <v>676</v>
      </c>
      <c r="D574" s="134" t="s">
        <v>127</v>
      </c>
      <c r="E574" s="135" t="s">
        <v>677</v>
      </c>
      <c r="F574" s="136" t="s">
        <v>678</v>
      </c>
      <c r="G574" s="137" t="s">
        <v>327</v>
      </c>
      <c r="H574" s="138">
        <v>8</v>
      </c>
      <c r="I574" s="139"/>
      <c r="J574" s="140">
        <f>ROUND(I574*H574,2)</f>
        <v>0</v>
      </c>
      <c r="K574" s="141"/>
      <c r="L574" s="32"/>
      <c r="M574" s="142" t="s">
        <v>1</v>
      </c>
      <c r="N574" s="143" t="s">
        <v>39</v>
      </c>
      <c r="P574" s="144">
        <f>O574*H574</f>
        <v>0</v>
      </c>
      <c r="Q574" s="144">
        <v>2.2700000000000001E-2</v>
      </c>
      <c r="R574" s="144">
        <f>Q574*H574</f>
        <v>0.18160000000000001</v>
      </c>
      <c r="S574" s="144">
        <v>0</v>
      </c>
      <c r="T574" s="145">
        <f>S574*H574</f>
        <v>0</v>
      </c>
      <c r="AR574" s="146" t="s">
        <v>214</v>
      </c>
      <c r="AT574" s="146" t="s">
        <v>127</v>
      </c>
      <c r="AU574" s="146" t="s">
        <v>132</v>
      </c>
      <c r="AY574" s="17" t="s">
        <v>125</v>
      </c>
      <c r="BE574" s="147">
        <f>IF(N574="základní",J574,0)</f>
        <v>0</v>
      </c>
      <c r="BF574" s="147">
        <f>IF(N574="snížená",J574,0)</f>
        <v>0</v>
      </c>
      <c r="BG574" s="147">
        <f>IF(N574="zákl. přenesená",J574,0)</f>
        <v>0</v>
      </c>
      <c r="BH574" s="147">
        <f>IF(N574="sníž. přenesená",J574,0)</f>
        <v>0</v>
      </c>
      <c r="BI574" s="147">
        <f>IF(N574="nulová",J574,0)</f>
        <v>0</v>
      </c>
      <c r="BJ574" s="17" t="s">
        <v>132</v>
      </c>
      <c r="BK574" s="147">
        <f>ROUND(I574*H574,2)</f>
        <v>0</v>
      </c>
      <c r="BL574" s="17" t="s">
        <v>214</v>
      </c>
      <c r="BM574" s="146" t="s">
        <v>679</v>
      </c>
    </row>
    <row r="575" spans="2:65" s="12" customFormat="1" ht="11.25">
      <c r="B575" s="148"/>
      <c r="D575" s="149" t="s">
        <v>134</v>
      </c>
      <c r="E575" s="150" t="s">
        <v>1</v>
      </c>
      <c r="F575" s="151" t="s">
        <v>663</v>
      </c>
      <c r="H575" s="150" t="s">
        <v>1</v>
      </c>
      <c r="I575" s="152"/>
      <c r="L575" s="148"/>
      <c r="M575" s="153"/>
      <c r="T575" s="154"/>
      <c r="AT575" s="150" t="s">
        <v>134</v>
      </c>
      <c r="AU575" s="150" t="s">
        <v>132</v>
      </c>
      <c r="AV575" s="12" t="s">
        <v>81</v>
      </c>
      <c r="AW575" s="12" t="s">
        <v>30</v>
      </c>
      <c r="AX575" s="12" t="s">
        <v>73</v>
      </c>
      <c r="AY575" s="150" t="s">
        <v>125</v>
      </c>
    </row>
    <row r="576" spans="2:65" s="12" customFormat="1" ht="11.25">
      <c r="B576" s="148"/>
      <c r="D576" s="149" t="s">
        <v>134</v>
      </c>
      <c r="E576" s="150" t="s">
        <v>1</v>
      </c>
      <c r="F576" s="151" t="s">
        <v>664</v>
      </c>
      <c r="H576" s="150" t="s">
        <v>1</v>
      </c>
      <c r="I576" s="152"/>
      <c r="L576" s="148"/>
      <c r="M576" s="153"/>
      <c r="T576" s="154"/>
      <c r="AT576" s="150" t="s">
        <v>134</v>
      </c>
      <c r="AU576" s="150" t="s">
        <v>132</v>
      </c>
      <c r="AV576" s="12" t="s">
        <v>81</v>
      </c>
      <c r="AW576" s="12" t="s">
        <v>30</v>
      </c>
      <c r="AX576" s="12" t="s">
        <v>73</v>
      </c>
      <c r="AY576" s="150" t="s">
        <v>125</v>
      </c>
    </row>
    <row r="577" spans="2:65" s="12" customFormat="1" ht="22.5">
      <c r="B577" s="148"/>
      <c r="D577" s="149" t="s">
        <v>134</v>
      </c>
      <c r="E577" s="150" t="s">
        <v>1</v>
      </c>
      <c r="F577" s="151" t="s">
        <v>665</v>
      </c>
      <c r="H577" s="150" t="s">
        <v>1</v>
      </c>
      <c r="I577" s="152"/>
      <c r="L577" s="148"/>
      <c r="M577" s="153"/>
      <c r="T577" s="154"/>
      <c r="AT577" s="150" t="s">
        <v>134</v>
      </c>
      <c r="AU577" s="150" t="s">
        <v>132</v>
      </c>
      <c r="AV577" s="12" t="s">
        <v>81</v>
      </c>
      <c r="AW577" s="12" t="s">
        <v>30</v>
      </c>
      <c r="AX577" s="12" t="s">
        <v>73</v>
      </c>
      <c r="AY577" s="150" t="s">
        <v>125</v>
      </c>
    </row>
    <row r="578" spans="2:65" s="12" customFormat="1" ht="22.5">
      <c r="B578" s="148"/>
      <c r="D578" s="149" t="s">
        <v>134</v>
      </c>
      <c r="E578" s="150" t="s">
        <v>1</v>
      </c>
      <c r="F578" s="151" t="s">
        <v>666</v>
      </c>
      <c r="H578" s="150" t="s">
        <v>1</v>
      </c>
      <c r="I578" s="152"/>
      <c r="L578" s="148"/>
      <c r="M578" s="153"/>
      <c r="T578" s="154"/>
      <c r="AT578" s="150" t="s">
        <v>134</v>
      </c>
      <c r="AU578" s="150" t="s">
        <v>132</v>
      </c>
      <c r="AV578" s="12" t="s">
        <v>81</v>
      </c>
      <c r="AW578" s="12" t="s">
        <v>30</v>
      </c>
      <c r="AX578" s="12" t="s">
        <v>73</v>
      </c>
      <c r="AY578" s="150" t="s">
        <v>125</v>
      </c>
    </row>
    <row r="579" spans="2:65" s="12" customFormat="1" ht="22.5">
      <c r="B579" s="148"/>
      <c r="D579" s="149" t="s">
        <v>134</v>
      </c>
      <c r="E579" s="150" t="s">
        <v>1</v>
      </c>
      <c r="F579" s="151" t="s">
        <v>667</v>
      </c>
      <c r="H579" s="150" t="s">
        <v>1</v>
      </c>
      <c r="I579" s="152"/>
      <c r="L579" s="148"/>
      <c r="M579" s="153"/>
      <c r="T579" s="154"/>
      <c r="AT579" s="150" t="s">
        <v>134</v>
      </c>
      <c r="AU579" s="150" t="s">
        <v>132</v>
      </c>
      <c r="AV579" s="12" t="s">
        <v>81</v>
      </c>
      <c r="AW579" s="12" t="s">
        <v>30</v>
      </c>
      <c r="AX579" s="12" t="s">
        <v>73</v>
      </c>
      <c r="AY579" s="150" t="s">
        <v>125</v>
      </c>
    </row>
    <row r="580" spans="2:65" s="12" customFormat="1" ht="11.25">
      <c r="B580" s="148"/>
      <c r="D580" s="149" t="s">
        <v>134</v>
      </c>
      <c r="E580" s="150" t="s">
        <v>1</v>
      </c>
      <c r="F580" s="151" t="s">
        <v>668</v>
      </c>
      <c r="H580" s="150" t="s">
        <v>1</v>
      </c>
      <c r="I580" s="152"/>
      <c r="L580" s="148"/>
      <c r="M580" s="153"/>
      <c r="T580" s="154"/>
      <c r="AT580" s="150" t="s">
        <v>134</v>
      </c>
      <c r="AU580" s="150" t="s">
        <v>132</v>
      </c>
      <c r="AV580" s="12" t="s">
        <v>81</v>
      </c>
      <c r="AW580" s="12" t="s">
        <v>30</v>
      </c>
      <c r="AX580" s="12" t="s">
        <v>73</v>
      </c>
      <c r="AY580" s="150" t="s">
        <v>125</v>
      </c>
    </row>
    <row r="581" spans="2:65" s="12" customFormat="1" ht="22.5">
      <c r="B581" s="148"/>
      <c r="D581" s="149" t="s">
        <v>134</v>
      </c>
      <c r="E581" s="150" t="s">
        <v>1</v>
      </c>
      <c r="F581" s="151" t="s">
        <v>669</v>
      </c>
      <c r="H581" s="150" t="s">
        <v>1</v>
      </c>
      <c r="I581" s="152"/>
      <c r="L581" s="148"/>
      <c r="M581" s="153"/>
      <c r="T581" s="154"/>
      <c r="AT581" s="150" t="s">
        <v>134</v>
      </c>
      <c r="AU581" s="150" t="s">
        <v>132</v>
      </c>
      <c r="AV581" s="12" t="s">
        <v>81</v>
      </c>
      <c r="AW581" s="12" t="s">
        <v>30</v>
      </c>
      <c r="AX581" s="12" t="s">
        <v>73</v>
      </c>
      <c r="AY581" s="150" t="s">
        <v>125</v>
      </c>
    </row>
    <row r="582" spans="2:65" s="12" customFormat="1" ht="11.25">
      <c r="B582" s="148"/>
      <c r="D582" s="149" t="s">
        <v>134</v>
      </c>
      <c r="E582" s="150" t="s">
        <v>1</v>
      </c>
      <c r="F582" s="151" t="s">
        <v>670</v>
      </c>
      <c r="H582" s="150" t="s">
        <v>1</v>
      </c>
      <c r="I582" s="152"/>
      <c r="L582" s="148"/>
      <c r="M582" s="153"/>
      <c r="T582" s="154"/>
      <c r="AT582" s="150" t="s">
        <v>134</v>
      </c>
      <c r="AU582" s="150" t="s">
        <v>132</v>
      </c>
      <c r="AV582" s="12" t="s">
        <v>81</v>
      </c>
      <c r="AW582" s="12" t="s">
        <v>30</v>
      </c>
      <c r="AX582" s="12" t="s">
        <v>73</v>
      </c>
      <c r="AY582" s="150" t="s">
        <v>125</v>
      </c>
    </row>
    <row r="583" spans="2:65" s="12" customFormat="1" ht="22.5">
      <c r="B583" s="148"/>
      <c r="D583" s="149" t="s">
        <v>134</v>
      </c>
      <c r="E583" s="150" t="s">
        <v>1</v>
      </c>
      <c r="F583" s="151" t="s">
        <v>671</v>
      </c>
      <c r="H583" s="150" t="s">
        <v>1</v>
      </c>
      <c r="I583" s="152"/>
      <c r="L583" s="148"/>
      <c r="M583" s="153"/>
      <c r="T583" s="154"/>
      <c r="AT583" s="150" t="s">
        <v>134</v>
      </c>
      <c r="AU583" s="150" t="s">
        <v>132</v>
      </c>
      <c r="AV583" s="12" t="s">
        <v>81</v>
      </c>
      <c r="AW583" s="12" t="s">
        <v>30</v>
      </c>
      <c r="AX583" s="12" t="s">
        <v>73</v>
      </c>
      <c r="AY583" s="150" t="s">
        <v>125</v>
      </c>
    </row>
    <row r="584" spans="2:65" s="12" customFormat="1" ht="22.5">
      <c r="B584" s="148"/>
      <c r="D584" s="149" t="s">
        <v>134</v>
      </c>
      <c r="E584" s="150" t="s">
        <v>1</v>
      </c>
      <c r="F584" s="151" t="s">
        <v>672</v>
      </c>
      <c r="H584" s="150" t="s">
        <v>1</v>
      </c>
      <c r="I584" s="152"/>
      <c r="L584" s="148"/>
      <c r="M584" s="153"/>
      <c r="T584" s="154"/>
      <c r="AT584" s="150" t="s">
        <v>134</v>
      </c>
      <c r="AU584" s="150" t="s">
        <v>132</v>
      </c>
      <c r="AV584" s="12" t="s">
        <v>81</v>
      </c>
      <c r="AW584" s="12" t="s">
        <v>30</v>
      </c>
      <c r="AX584" s="12" t="s">
        <v>73</v>
      </c>
      <c r="AY584" s="150" t="s">
        <v>125</v>
      </c>
    </row>
    <row r="585" spans="2:65" s="12" customFormat="1" ht="11.25">
      <c r="B585" s="148"/>
      <c r="D585" s="149" t="s">
        <v>134</v>
      </c>
      <c r="E585" s="150" t="s">
        <v>1</v>
      </c>
      <c r="F585" s="151" t="s">
        <v>674</v>
      </c>
      <c r="H585" s="150" t="s">
        <v>1</v>
      </c>
      <c r="I585" s="152"/>
      <c r="L585" s="148"/>
      <c r="M585" s="153"/>
      <c r="T585" s="154"/>
      <c r="AT585" s="150" t="s">
        <v>134</v>
      </c>
      <c r="AU585" s="150" t="s">
        <v>132</v>
      </c>
      <c r="AV585" s="12" t="s">
        <v>81</v>
      </c>
      <c r="AW585" s="12" t="s">
        <v>30</v>
      </c>
      <c r="AX585" s="12" t="s">
        <v>73</v>
      </c>
      <c r="AY585" s="150" t="s">
        <v>125</v>
      </c>
    </row>
    <row r="586" spans="2:65" s="13" customFormat="1" ht="11.25">
      <c r="B586" s="155"/>
      <c r="D586" s="149" t="s">
        <v>134</v>
      </c>
      <c r="E586" s="156" t="s">
        <v>1</v>
      </c>
      <c r="F586" s="157" t="s">
        <v>680</v>
      </c>
      <c r="H586" s="158">
        <v>8</v>
      </c>
      <c r="I586" s="159"/>
      <c r="L586" s="155"/>
      <c r="M586" s="160"/>
      <c r="T586" s="161"/>
      <c r="AT586" s="156" t="s">
        <v>134</v>
      </c>
      <c r="AU586" s="156" t="s">
        <v>132</v>
      </c>
      <c r="AV586" s="13" t="s">
        <v>132</v>
      </c>
      <c r="AW586" s="13" t="s">
        <v>30</v>
      </c>
      <c r="AX586" s="13" t="s">
        <v>73</v>
      </c>
      <c r="AY586" s="156" t="s">
        <v>125</v>
      </c>
    </row>
    <row r="587" spans="2:65" s="14" customFormat="1" ht="11.25">
      <c r="B587" s="162"/>
      <c r="D587" s="149" t="s">
        <v>134</v>
      </c>
      <c r="E587" s="163" t="s">
        <v>1</v>
      </c>
      <c r="F587" s="164" t="s">
        <v>137</v>
      </c>
      <c r="H587" s="165">
        <v>8</v>
      </c>
      <c r="I587" s="166"/>
      <c r="L587" s="162"/>
      <c r="M587" s="167"/>
      <c r="T587" s="168"/>
      <c r="AT587" s="163" t="s">
        <v>134</v>
      </c>
      <c r="AU587" s="163" t="s">
        <v>132</v>
      </c>
      <c r="AV587" s="14" t="s">
        <v>131</v>
      </c>
      <c r="AW587" s="14" t="s">
        <v>30</v>
      </c>
      <c r="AX587" s="14" t="s">
        <v>81</v>
      </c>
      <c r="AY587" s="163" t="s">
        <v>125</v>
      </c>
    </row>
    <row r="588" spans="2:65" s="1" customFormat="1" ht="49.15" customHeight="1">
      <c r="B588" s="133"/>
      <c r="C588" s="134" t="s">
        <v>681</v>
      </c>
      <c r="D588" s="134" t="s">
        <v>127</v>
      </c>
      <c r="E588" s="135" t="s">
        <v>682</v>
      </c>
      <c r="F588" s="136" t="s">
        <v>683</v>
      </c>
      <c r="G588" s="137" t="s">
        <v>327</v>
      </c>
      <c r="H588" s="138">
        <v>6</v>
      </c>
      <c r="I588" s="139"/>
      <c r="J588" s="140">
        <f>ROUND(I588*H588,2)</f>
        <v>0</v>
      </c>
      <c r="K588" s="141"/>
      <c r="L588" s="32"/>
      <c r="M588" s="142" t="s">
        <v>1</v>
      </c>
      <c r="N588" s="143" t="s">
        <v>39</v>
      </c>
      <c r="P588" s="144">
        <f>O588*H588</f>
        <v>0</v>
      </c>
      <c r="Q588" s="144">
        <v>8.0000000000000002E-3</v>
      </c>
      <c r="R588" s="144">
        <f>Q588*H588</f>
        <v>4.8000000000000001E-2</v>
      </c>
      <c r="S588" s="144">
        <v>0</v>
      </c>
      <c r="T588" s="145">
        <f>S588*H588</f>
        <v>0</v>
      </c>
      <c r="AR588" s="146" t="s">
        <v>214</v>
      </c>
      <c r="AT588" s="146" t="s">
        <v>127</v>
      </c>
      <c r="AU588" s="146" t="s">
        <v>132</v>
      </c>
      <c r="AY588" s="17" t="s">
        <v>125</v>
      </c>
      <c r="BE588" s="147">
        <f>IF(N588="základní",J588,0)</f>
        <v>0</v>
      </c>
      <c r="BF588" s="147">
        <f>IF(N588="snížená",J588,0)</f>
        <v>0</v>
      </c>
      <c r="BG588" s="147">
        <f>IF(N588="zákl. přenesená",J588,0)</f>
        <v>0</v>
      </c>
      <c r="BH588" s="147">
        <f>IF(N588="sníž. přenesená",J588,0)</f>
        <v>0</v>
      </c>
      <c r="BI588" s="147">
        <f>IF(N588="nulová",J588,0)</f>
        <v>0</v>
      </c>
      <c r="BJ588" s="17" t="s">
        <v>132</v>
      </c>
      <c r="BK588" s="147">
        <f>ROUND(I588*H588,2)</f>
        <v>0</v>
      </c>
      <c r="BL588" s="17" t="s">
        <v>214</v>
      </c>
      <c r="BM588" s="146" t="s">
        <v>684</v>
      </c>
    </row>
    <row r="589" spans="2:65" s="12" customFormat="1" ht="11.25">
      <c r="B589" s="148"/>
      <c r="D589" s="149" t="s">
        <v>134</v>
      </c>
      <c r="E589" s="150" t="s">
        <v>1</v>
      </c>
      <c r="F589" s="151" t="s">
        <v>663</v>
      </c>
      <c r="H589" s="150" t="s">
        <v>1</v>
      </c>
      <c r="I589" s="152"/>
      <c r="L589" s="148"/>
      <c r="M589" s="153"/>
      <c r="T589" s="154"/>
      <c r="AT589" s="150" t="s">
        <v>134</v>
      </c>
      <c r="AU589" s="150" t="s">
        <v>132</v>
      </c>
      <c r="AV589" s="12" t="s">
        <v>81</v>
      </c>
      <c r="AW589" s="12" t="s">
        <v>30</v>
      </c>
      <c r="AX589" s="12" t="s">
        <v>73</v>
      </c>
      <c r="AY589" s="150" t="s">
        <v>125</v>
      </c>
    </row>
    <row r="590" spans="2:65" s="12" customFormat="1" ht="11.25">
      <c r="B590" s="148"/>
      <c r="D590" s="149" t="s">
        <v>134</v>
      </c>
      <c r="E590" s="150" t="s">
        <v>1</v>
      </c>
      <c r="F590" s="151" t="s">
        <v>664</v>
      </c>
      <c r="H590" s="150" t="s">
        <v>1</v>
      </c>
      <c r="I590" s="152"/>
      <c r="L590" s="148"/>
      <c r="M590" s="153"/>
      <c r="T590" s="154"/>
      <c r="AT590" s="150" t="s">
        <v>134</v>
      </c>
      <c r="AU590" s="150" t="s">
        <v>132</v>
      </c>
      <c r="AV590" s="12" t="s">
        <v>81</v>
      </c>
      <c r="AW590" s="12" t="s">
        <v>30</v>
      </c>
      <c r="AX590" s="12" t="s">
        <v>73</v>
      </c>
      <c r="AY590" s="150" t="s">
        <v>125</v>
      </c>
    </row>
    <row r="591" spans="2:65" s="12" customFormat="1" ht="22.5">
      <c r="B591" s="148"/>
      <c r="D591" s="149" t="s">
        <v>134</v>
      </c>
      <c r="E591" s="150" t="s">
        <v>1</v>
      </c>
      <c r="F591" s="151" t="s">
        <v>665</v>
      </c>
      <c r="H591" s="150" t="s">
        <v>1</v>
      </c>
      <c r="I591" s="152"/>
      <c r="L591" s="148"/>
      <c r="M591" s="153"/>
      <c r="T591" s="154"/>
      <c r="AT591" s="150" t="s">
        <v>134</v>
      </c>
      <c r="AU591" s="150" t="s">
        <v>132</v>
      </c>
      <c r="AV591" s="12" t="s">
        <v>81</v>
      </c>
      <c r="AW591" s="12" t="s">
        <v>30</v>
      </c>
      <c r="AX591" s="12" t="s">
        <v>73</v>
      </c>
      <c r="AY591" s="150" t="s">
        <v>125</v>
      </c>
    </row>
    <row r="592" spans="2:65" s="12" customFormat="1" ht="22.5">
      <c r="B592" s="148"/>
      <c r="D592" s="149" t="s">
        <v>134</v>
      </c>
      <c r="E592" s="150" t="s">
        <v>1</v>
      </c>
      <c r="F592" s="151" t="s">
        <v>666</v>
      </c>
      <c r="H592" s="150" t="s">
        <v>1</v>
      </c>
      <c r="I592" s="152"/>
      <c r="L592" s="148"/>
      <c r="M592" s="153"/>
      <c r="T592" s="154"/>
      <c r="AT592" s="150" t="s">
        <v>134</v>
      </c>
      <c r="AU592" s="150" t="s">
        <v>132</v>
      </c>
      <c r="AV592" s="12" t="s">
        <v>81</v>
      </c>
      <c r="AW592" s="12" t="s">
        <v>30</v>
      </c>
      <c r="AX592" s="12" t="s">
        <v>73</v>
      </c>
      <c r="AY592" s="150" t="s">
        <v>125</v>
      </c>
    </row>
    <row r="593" spans="2:65" s="12" customFormat="1" ht="22.5">
      <c r="B593" s="148"/>
      <c r="D593" s="149" t="s">
        <v>134</v>
      </c>
      <c r="E593" s="150" t="s">
        <v>1</v>
      </c>
      <c r="F593" s="151" t="s">
        <v>667</v>
      </c>
      <c r="H593" s="150" t="s">
        <v>1</v>
      </c>
      <c r="I593" s="152"/>
      <c r="L593" s="148"/>
      <c r="M593" s="153"/>
      <c r="T593" s="154"/>
      <c r="AT593" s="150" t="s">
        <v>134</v>
      </c>
      <c r="AU593" s="150" t="s">
        <v>132</v>
      </c>
      <c r="AV593" s="12" t="s">
        <v>81</v>
      </c>
      <c r="AW593" s="12" t="s">
        <v>30</v>
      </c>
      <c r="AX593" s="12" t="s">
        <v>73</v>
      </c>
      <c r="AY593" s="150" t="s">
        <v>125</v>
      </c>
    </row>
    <row r="594" spans="2:65" s="12" customFormat="1" ht="11.25">
      <c r="B594" s="148"/>
      <c r="D594" s="149" t="s">
        <v>134</v>
      </c>
      <c r="E594" s="150" t="s">
        <v>1</v>
      </c>
      <c r="F594" s="151" t="s">
        <v>668</v>
      </c>
      <c r="H594" s="150" t="s">
        <v>1</v>
      </c>
      <c r="I594" s="152"/>
      <c r="L594" s="148"/>
      <c r="M594" s="153"/>
      <c r="T594" s="154"/>
      <c r="AT594" s="150" t="s">
        <v>134</v>
      </c>
      <c r="AU594" s="150" t="s">
        <v>132</v>
      </c>
      <c r="AV594" s="12" t="s">
        <v>81</v>
      </c>
      <c r="AW594" s="12" t="s">
        <v>30</v>
      </c>
      <c r="AX594" s="12" t="s">
        <v>73</v>
      </c>
      <c r="AY594" s="150" t="s">
        <v>125</v>
      </c>
    </row>
    <row r="595" spans="2:65" s="12" customFormat="1" ht="22.5">
      <c r="B595" s="148"/>
      <c r="D595" s="149" t="s">
        <v>134</v>
      </c>
      <c r="E595" s="150" t="s">
        <v>1</v>
      </c>
      <c r="F595" s="151" t="s">
        <v>669</v>
      </c>
      <c r="H595" s="150" t="s">
        <v>1</v>
      </c>
      <c r="I595" s="152"/>
      <c r="L595" s="148"/>
      <c r="M595" s="153"/>
      <c r="T595" s="154"/>
      <c r="AT595" s="150" t="s">
        <v>134</v>
      </c>
      <c r="AU595" s="150" t="s">
        <v>132</v>
      </c>
      <c r="AV595" s="12" t="s">
        <v>81</v>
      </c>
      <c r="AW595" s="12" t="s">
        <v>30</v>
      </c>
      <c r="AX595" s="12" t="s">
        <v>73</v>
      </c>
      <c r="AY595" s="150" t="s">
        <v>125</v>
      </c>
    </row>
    <row r="596" spans="2:65" s="12" customFormat="1" ht="11.25">
      <c r="B596" s="148"/>
      <c r="D596" s="149" t="s">
        <v>134</v>
      </c>
      <c r="E596" s="150" t="s">
        <v>1</v>
      </c>
      <c r="F596" s="151" t="s">
        <v>670</v>
      </c>
      <c r="H596" s="150" t="s">
        <v>1</v>
      </c>
      <c r="I596" s="152"/>
      <c r="L596" s="148"/>
      <c r="M596" s="153"/>
      <c r="T596" s="154"/>
      <c r="AT596" s="150" t="s">
        <v>134</v>
      </c>
      <c r="AU596" s="150" t="s">
        <v>132</v>
      </c>
      <c r="AV596" s="12" t="s">
        <v>81</v>
      </c>
      <c r="AW596" s="12" t="s">
        <v>30</v>
      </c>
      <c r="AX596" s="12" t="s">
        <v>73</v>
      </c>
      <c r="AY596" s="150" t="s">
        <v>125</v>
      </c>
    </row>
    <row r="597" spans="2:65" s="12" customFormat="1" ht="22.5">
      <c r="B597" s="148"/>
      <c r="D597" s="149" t="s">
        <v>134</v>
      </c>
      <c r="E597" s="150" t="s">
        <v>1</v>
      </c>
      <c r="F597" s="151" t="s">
        <v>671</v>
      </c>
      <c r="H597" s="150" t="s">
        <v>1</v>
      </c>
      <c r="I597" s="152"/>
      <c r="L597" s="148"/>
      <c r="M597" s="153"/>
      <c r="T597" s="154"/>
      <c r="AT597" s="150" t="s">
        <v>134</v>
      </c>
      <c r="AU597" s="150" t="s">
        <v>132</v>
      </c>
      <c r="AV597" s="12" t="s">
        <v>81</v>
      </c>
      <c r="AW597" s="12" t="s">
        <v>30</v>
      </c>
      <c r="AX597" s="12" t="s">
        <v>73</v>
      </c>
      <c r="AY597" s="150" t="s">
        <v>125</v>
      </c>
    </row>
    <row r="598" spans="2:65" s="12" customFormat="1" ht="22.5">
      <c r="B598" s="148"/>
      <c r="D598" s="149" t="s">
        <v>134</v>
      </c>
      <c r="E598" s="150" t="s">
        <v>1</v>
      </c>
      <c r="F598" s="151" t="s">
        <v>672</v>
      </c>
      <c r="H598" s="150" t="s">
        <v>1</v>
      </c>
      <c r="I598" s="152"/>
      <c r="L598" s="148"/>
      <c r="M598" s="153"/>
      <c r="T598" s="154"/>
      <c r="AT598" s="150" t="s">
        <v>134</v>
      </c>
      <c r="AU598" s="150" t="s">
        <v>132</v>
      </c>
      <c r="AV598" s="12" t="s">
        <v>81</v>
      </c>
      <c r="AW598" s="12" t="s">
        <v>30</v>
      </c>
      <c r="AX598" s="12" t="s">
        <v>73</v>
      </c>
      <c r="AY598" s="150" t="s">
        <v>125</v>
      </c>
    </row>
    <row r="599" spans="2:65" s="12" customFormat="1" ht="11.25">
      <c r="B599" s="148"/>
      <c r="D599" s="149" t="s">
        <v>134</v>
      </c>
      <c r="E599" s="150" t="s">
        <v>1</v>
      </c>
      <c r="F599" s="151" t="s">
        <v>674</v>
      </c>
      <c r="H599" s="150" t="s">
        <v>1</v>
      </c>
      <c r="I599" s="152"/>
      <c r="L599" s="148"/>
      <c r="M599" s="153"/>
      <c r="T599" s="154"/>
      <c r="AT599" s="150" t="s">
        <v>134</v>
      </c>
      <c r="AU599" s="150" t="s">
        <v>132</v>
      </c>
      <c r="AV599" s="12" t="s">
        <v>81</v>
      </c>
      <c r="AW599" s="12" t="s">
        <v>30</v>
      </c>
      <c r="AX599" s="12" t="s">
        <v>73</v>
      </c>
      <c r="AY599" s="150" t="s">
        <v>125</v>
      </c>
    </row>
    <row r="600" spans="2:65" s="13" customFormat="1" ht="11.25">
      <c r="B600" s="155"/>
      <c r="D600" s="149" t="s">
        <v>134</v>
      </c>
      <c r="E600" s="156" t="s">
        <v>1</v>
      </c>
      <c r="F600" s="157" t="s">
        <v>685</v>
      </c>
      <c r="H600" s="158">
        <v>6</v>
      </c>
      <c r="I600" s="159"/>
      <c r="L600" s="155"/>
      <c r="M600" s="160"/>
      <c r="T600" s="161"/>
      <c r="AT600" s="156" t="s">
        <v>134</v>
      </c>
      <c r="AU600" s="156" t="s">
        <v>132</v>
      </c>
      <c r="AV600" s="13" t="s">
        <v>132</v>
      </c>
      <c r="AW600" s="13" t="s">
        <v>30</v>
      </c>
      <c r="AX600" s="13" t="s">
        <v>73</v>
      </c>
      <c r="AY600" s="156" t="s">
        <v>125</v>
      </c>
    </row>
    <row r="601" spans="2:65" s="14" customFormat="1" ht="11.25">
      <c r="B601" s="162"/>
      <c r="D601" s="149" t="s">
        <v>134</v>
      </c>
      <c r="E601" s="163" t="s">
        <v>1</v>
      </c>
      <c r="F601" s="164" t="s">
        <v>137</v>
      </c>
      <c r="H601" s="165">
        <v>6</v>
      </c>
      <c r="I601" s="166"/>
      <c r="L601" s="162"/>
      <c r="M601" s="167"/>
      <c r="T601" s="168"/>
      <c r="AT601" s="163" t="s">
        <v>134</v>
      </c>
      <c r="AU601" s="163" t="s">
        <v>132</v>
      </c>
      <c r="AV601" s="14" t="s">
        <v>131</v>
      </c>
      <c r="AW601" s="14" t="s">
        <v>30</v>
      </c>
      <c r="AX601" s="14" t="s">
        <v>81</v>
      </c>
      <c r="AY601" s="163" t="s">
        <v>125</v>
      </c>
    </row>
    <row r="602" spans="2:65" s="1" customFormat="1" ht="44.25" customHeight="1">
      <c r="B602" s="133"/>
      <c r="C602" s="134" t="s">
        <v>686</v>
      </c>
      <c r="D602" s="134" t="s">
        <v>127</v>
      </c>
      <c r="E602" s="135" t="s">
        <v>687</v>
      </c>
      <c r="F602" s="136" t="s">
        <v>688</v>
      </c>
      <c r="G602" s="137" t="s">
        <v>327</v>
      </c>
      <c r="H602" s="138">
        <v>2</v>
      </c>
      <c r="I602" s="139"/>
      <c r="J602" s="140">
        <f>ROUND(I602*H602,2)</f>
        <v>0</v>
      </c>
      <c r="K602" s="141"/>
      <c r="L602" s="32"/>
      <c r="M602" s="142" t="s">
        <v>1</v>
      </c>
      <c r="N602" s="143" t="s">
        <v>39</v>
      </c>
      <c r="P602" s="144">
        <f>O602*H602</f>
        <v>0</v>
      </c>
      <c r="Q602" s="144">
        <v>0.05</v>
      </c>
      <c r="R602" s="144">
        <f>Q602*H602</f>
        <v>0.1</v>
      </c>
      <c r="S602" s="144">
        <v>0</v>
      </c>
      <c r="T602" s="145">
        <f>S602*H602</f>
        <v>0</v>
      </c>
      <c r="AR602" s="146" t="s">
        <v>214</v>
      </c>
      <c r="AT602" s="146" t="s">
        <v>127</v>
      </c>
      <c r="AU602" s="146" t="s">
        <v>132</v>
      </c>
      <c r="AY602" s="17" t="s">
        <v>125</v>
      </c>
      <c r="BE602" s="147">
        <f>IF(N602="základní",J602,0)</f>
        <v>0</v>
      </c>
      <c r="BF602" s="147">
        <f>IF(N602="snížená",J602,0)</f>
        <v>0</v>
      </c>
      <c r="BG602" s="147">
        <f>IF(N602="zákl. přenesená",J602,0)</f>
        <v>0</v>
      </c>
      <c r="BH602" s="147">
        <f>IF(N602="sníž. přenesená",J602,0)</f>
        <v>0</v>
      </c>
      <c r="BI602" s="147">
        <f>IF(N602="nulová",J602,0)</f>
        <v>0</v>
      </c>
      <c r="BJ602" s="17" t="s">
        <v>132</v>
      </c>
      <c r="BK602" s="147">
        <f>ROUND(I602*H602,2)</f>
        <v>0</v>
      </c>
      <c r="BL602" s="17" t="s">
        <v>214</v>
      </c>
      <c r="BM602" s="146" t="s">
        <v>689</v>
      </c>
    </row>
    <row r="603" spans="2:65" s="12" customFormat="1" ht="11.25">
      <c r="B603" s="148"/>
      <c r="D603" s="149" t="s">
        <v>134</v>
      </c>
      <c r="E603" s="150" t="s">
        <v>1</v>
      </c>
      <c r="F603" s="151" t="s">
        <v>663</v>
      </c>
      <c r="H603" s="150" t="s">
        <v>1</v>
      </c>
      <c r="I603" s="152"/>
      <c r="L603" s="148"/>
      <c r="M603" s="153"/>
      <c r="T603" s="154"/>
      <c r="AT603" s="150" t="s">
        <v>134</v>
      </c>
      <c r="AU603" s="150" t="s">
        <v>132</v>
      </c>
      <c r="AV603" s="12" t="s">
        <v>81</v>
      </c>
      <c r="AW603" s="12" t="s">
        <v>30</v>
      </c>
      <c r="AX603" s="12" t="s">
        <v>73</v>
      </c>
      <c r="AY603" s="150" t="s">
        <v>125</v>
      </c>
    </row>
    <row r="604" spans="2:65" s="12" customFormat="1" ht="11.25">
      <c r="B604" s="148"/>
      <c r="D604" s="149" t="s">
        <v>134</v>
      </c>
      <c r="E604" s="150" t="s">
        <v>1</v>
      </c>
      <c r="F604" s="151" t="s">
        <v>664</v>
      </c>
      <c r="H604" s="150" t="s">
        <v>1</v>
      </c>
      <c r="I604" s="152"/>
      <c r="L604" s="148"/>
      <c r="M604" s="153"/>
      <c r="T604" s="154"/>
      <c r="AT604" s="150" t="s">
        <v>134</v>
      </c>
      <c r="AU604" s="150" t="s">
        <v>132</v>
      </c>
      <c r="AV604" s="12" t="s">
        <v>81</v>
      </c>
      <c r="AW604" s="12" t="s">
        <v>30</v>
      </c>
      <c r="AX604" s="12" t="s">
        <v>73</v>
      </c>
      <c r="AY604" s="150" t="s">
        <v>125</v>
      </c>
    </row>
    <row r="605" spans="2:65" s="12" customFormat="1" ht="22.5">
      <c r="B605" s="148"/>
      <c r="D605" s="149" t="s">
        <v>134</v>
      </c>
      <c r="E605" s="150" t="s">
        <v>1</v>
      </c>
      <c r="F605" s="151" t="s">
        <v>665</v>
      </c>
      <c r="H605" s="150" t="s">
        <v>1</v>
      </c>
      <c r="I605" s="152"/>
      <c r="L605" s="148"/>
      <c r="M605" s="153"/>
      <c r="T605" s="154"/>
      <c r="AT605" s="150" t="s">
        <v>134</v>
      </c>
      <c r="AU605" s="150" t="s">
        <v>132</v>
      </c>
      <c r="AV605" s="12" t="s">
        <v>81</v>
      </c>
      <c r="AW605" s="12" t="s">
        <v>30</v>
      </c>
      <c r="AX605" s="12" t="s">
        <v>73</v>
      </c>
      <c r="AY605" s="150" t="s">
        <v>125</v>
      </c>
    </row>
    <row r="606" spans="2:65" s="12" customFormat="1" ht="22.5">
      <c r="B606" s="148"/>
      <c r="D606" s="149" t="s">
        <v>134</v>
      </c>
      <c r="E606" s="150" t="s">
        <v>1</v>
      </c>
      <c r="F606" s="151" t="s">
        <v>666</v>
      </c>
      <c r="H606" s="150" t="s">
        <v>1</v>
      </c>
      <c r="I606" s="152"/>
      <c r="L606" s="148"/>
      <c r="M606" s="153"/>
      <c r="T606" s="154"/>
      <c r="AT606" s="150" t="s">
        <v>134</v>
      </c>
      <c r="AU606" s="150" t="s">
        <v>132</v>
      </c>
      <c r="AV606" s="12" t="s">
        <v>81</v>
      </c>
      <c r="AW606" s="12" t="s">
        <v>30</v>
      </c>
      <c r="AX606" s="12" t="s">
        <v>73</v>
      </c>
      <c r="AY606" s="150" t="s">
        <v>125</v>
      </c>
    </row>
    <row r="607" spans="2:65" s="12" customFormat="1" ht="22.5">
      <c r="B607" s="148"/>
      <c r="D607" s="149" t="s">
        <v>134</v>
      </c>
      <c r="E607" s="150" t="s">
        <v>1</v>
      </c>
      <c r="F607" s="151" t="s">
        <v>667</v>
      </c>
      <c r="H607" s="150" t="s">
        <v>1</v>
      </c>
      <c r="I607" s="152"/>
      <c r="L607" s="148"/>
      <c r="M607" s="153"/>
      <c r="T607" s="154"/>
      <c r="AT607" s="150" t="s">
        <v>134</v>
      </c>
      <c r="AU607" s="150" t="s">
        <v>132</v>
      </c>
      <c r="AV607" s="12" t="s">
        <v>81</v>
      </c>
      <c r="AW607" s="12" t="s">
        <v>30</v>
      </c>
      <c r="AX607" s="12" t="s">
        <v>73</v>
      </c>
      <c r="AY607" s="150" t="s">
        <v>125</v>
      </c>
    </row>
    <row r="608" spans="2:65" s="12" customFormat="1" ht="11.25">
      <c r="B608" s="148"/>
      <c r="D608" s="149" t="s">
        <v>134</v>
      </c>
      <c r="E608" s="150" t="s">
        <v>1</v>
      </c>
      <c r="F608" s="151" t="s">
        <v>668</v>
      </c>
      <c r="H608" s="150" t="s">
        <v>1</v>
      </c>
      <c r="I608" s="152"/>
      <c r="L608" s="148"/>
      <c r="M608" s="153"/>
      <c r="T608" s="154"/>
      <c r="AT608" s="150" t="s">
        <v>134</v>
      </c>
      <c r="AU608" s="150" t="s">
        <v>132</v>
      </c>
      <c r="AV608" s="12" t="s">
        <v>81</v>
      </c>
      <c r="AW608" s="12" t="s">
        <v>30</v>
      </c>
      <c r="AX608" s="12" t="s">
        <v>73</v>
      </c>
      <c r="AY608" s="150" t="s">
        <v>125</v>
      </c>
    </row>
    <row r="609" spans="2:65" s="12" customFormat="1" ht="22.5">
      <c r="B609" s="148"/>
      <c r="D609" s="149" t="s">
        <v>134</v>
      </c>
      <c r="E609" s="150" t="s">
        <v>1</v>
      </c>
      <c r="F609" s="151" t="s">
        <v>669</v>
      </c>
      <c r="H609" s="150" t="s">
        <v>1</v>
      </c>
      <c r="I609" s="152"/>
      <c r="L609" s="148"/>
      <c r="M609" s="153"/>
      <c r="T609" s="154"/>
      <c r="AT609" s="150" t="s">
        <v>134</v>
      </c>
      <c r="AU609" s="150" t="s">
        <v>132</v>
      </c>
      <c r="AV609" s="12" t="s">
        <v>81</v>
      </c>
      <c r="AW609" s="12" t="s">
        <v>30</v>
      </c>
      <c r="AX609" s="12" t="s">
        <v>73</v>
      </c>
      <c r="AY609" s="150" t="s">
        <v>125</v>
      </c>
    </row>
    <row r="610" spans="2:65" s="12" customFormat="1" ht="11.25">
      <c r="B610" s="148"/>
      <c r="D610" s="149" t="s">
        <v>134</v>
      </c>
      <c r="E610" s="150" t="s">
        <v>1</v>
      </c>
      <c r="F610" s="151" t="s">
        <v>670</v>
      </c>
      <c r="H610" s="150" t="s">
        <v>1</v>
      </c>
      <c r="I610" s="152"/>
      <c r="L610" s="148"/>
      <c r="M610" s="153"/>
      <c r="T610" s="154"/>
      <c r="AT610" s="150" t="s">
        <v>134</v>
      </c>
      <c r="AU610" s="150" t="s">
        <v>132</v>
      </c>
      <c r="AV610" s="12" t="s">
        <v>81</v>
      </c>
      <c r="AW610" s="12" t="s">
        <v>30</v>
      </c>
      <c r="AX610" s="12" t="s">
        <v>73</v>
      </c>
      <c r="AY610" s="150" t="s">
        <v>125</v>
      </c>
    </row>
    <row r="611" spans="2:65" s="12" customFormat="1" ht="22.5">
      <c r="B611" s="148"/>
      <c r="D611" s="149" t="s">
        <v>134</v>
      </c>
      <c r="E611" s="150" t="s">
        <v>1</v>
      </c>
      <c r="F611" s="151" t="s">
        <v>671</v>
      </c>
      <c r="H611" s="150" t="s">
        <v>1</v>
      </c>
      <c r="I611" s="152"/>
      <c r="L611" s="148"/>
      <c r="M611" s="153"/>
      <c r="T611" s="154"/>
      <c r="AT611" s="150" t="s">
        <v>134</v>
      </c>
      <c r="AU611" s="150" t="s">
        <v>132</v>
      </c>
      <c r="AV611" s="12" t="s">
        <v>81</v>
      </c>
      <c r="AW611" s="12" t="s">
        <v>30</v>
      </c>
      <c r="AX611" s="12" t="s">
        <v>73</v>
      </c>
      <c r="AY611" s="150" t="s">
        <v>125</v>
      </c>
    </row>
    <row r="612" spans="2:65" s="12" customFormat="1" ht="22.5">
      <c r="B612" s="148"/>
      <c r="D612" s="149" t="s">
        <v>134</v>
      </c>
      <c r="E612" s="150" t="s">
        <v>1</v>
      </c>
      <c r="F612" s="151" t="s">
        <v>672</v>
      </c>
      <c r="H612" s="150" t="s">
        <v>1</v>
      </c>
      <c r="I612" s="152"/>
      <c r="L612" s="148"/>
      <c r="M612" s="153"/>
      <c r="T612" s="154"/>
      <c r="AT612" s="150" t="s">
        <v>134</v>
      </c>
      <c r="AU612" s="150" t="s">
        <v>132</v>
      </c>
      <c r="AV612" s="12" t="s">
        <v>81</v>
      </c>
      <c r="AW612" s="12" t="s">
        <v>30</v>
      </c>
      <c r="AX612" s="12" t="s">
        <v>73</v>
      </c>
      <c r="AY612" s="150" t="s">
        <v>125</v>
      </c>
    </row>
    <row r="613" spans="2:65" s="12" customFormat="1" ht="22.5">
      <c r="B613" s="148"/>
      <c r="D613" s="149" t="s">
        <v>134</v>
      </c>
      <c r="E613" s="150" t="s">
        <v>1</v>
      </c>
      <c r="F613" s="151" t="s">
        <v>690</v>
      </c>
      <c r="H613" s="150" t="s">
        <v>1</v>
      </c>
      <c r="I613" s="152"/>
      <c r="L613" s="148"/>
      <c r="M613" s="153"/>
      <c r="T613" s="154"/>
      <c r="AT613" s="150" t="s">
        <v>134</v>
      </c>
      <c r="AU613" s="150" t="s">
        <v>132</v>
      </c>
      <c r="AV613" s="12" t="s">
        <v>81</v>
      </c>
      <c r="AW613" s="12" t="s">
        <v>30</v>
      </c>
      <c r="AX613" s="12" t="s">
        <v>73</v>
      </c>
      <c r="AY613" s="150" t="s">
        <v>125</v>
      </c>
    </row>
    <row r="614" spans="2:65" s="12" customFormat="1" ht="11.25">
      <c r="B614" s="148"/>
      <c r="D614" s="149" t="s">
        <v>134</v>
      </c>
      <c r="E614" s="150" t="s">
        <v>1</v>
      </c>
      <c r="F614" s="151" t="s">
        <v>691</v>
      </c>
      <c r="H614" s="150" t="s">
        <v>1</v>
      </c>
      <c r="I614" s="152"/>
      <c r="L614" s="148"/>
      <c r="M614" s="153"/>
      <c r="T614" s="154"/>
      <c r="AT614" s="150" t="s">
        <v>134</v>
      </c>
      <c r="AU614" s="150" t="s">
        <v>132</v>
      </c>
      <c r="AV614" s="12" t="s">
        <v>81</v>
      </c>
      <c r="AW614" s="12" t="s">
        <v>30</v>
      </c>
      <c r="AX614" s="12" t="s">
        <v>73</v>
      </c>
      <c r="AY614" s="150" t="s">
        <v>125</v>
      </c>
    </row>
    <row r="615" spans="2:65" s="12" customFormat="1" ht="22.5">
      <c r="B615" s="148"/>
      <c r="D615" s="149" t="s">
        <v>134</v>
      </c>
      <c r="E615" s="150" t="s">
        <v>1</v>
      </c>
      <c r="F615" s="151" t="s">
        <v>692</v>
      </c>
      <c r="H615" s="150" t="s">
        <v>1</v>
      </c>
      <c r="I615" s="152"/>
      <c r="L615" s="148"/>
      <c r="M615" s="153"/>
      <c r="T615" s="154"/>
      <c r="AT615" s="150" t="s">
        <v>134</v>
      </c>
      <c r="AU615" s="150" t="s">
        <v>132</v>
      </c>
      <c r="AV615" s="12" t="s">
        <v>81</v>
      </c>
      <c r="AW615" s="12" t="s">
        <v>30</v>
      </c>
      <c r="AX615" s="12" t="s">
        <v>73</v>
      </c>
      <c r="AY615" s="150" t="s">
        <v>125</v>
      </c>
    </row>
    <row r="616" spans="2:65" s="12" customFormat="1" ht="11.25">
      <c r="B616" s="148"/>
      <c r="D616" s="149" t="s">
        <v>134</v>
      </c>
      <c r="E616" s="150" t="s">
        <v>1</v>
      </c>
      <c r="F616" s="151" t="s">
        <v>674</v>
      </c>
      <c r="H616" s="150" t="s">
        <v>1</v>
      </c>
      <c r="I616" s="152"/>
      <c r="L616" s="148"/>
      <c r="M616" s="153"/>
      <c r="T616" s="154"/>
      <c r="AT616" s="150" t="s">
        <v>134</v>
      </c>
      <c r="AU616" s="150" t="s">
        <v>132</v>
      </c>
      <c r="AV616" s="12" t="s">
        <v>81</v>
      </c>
      <c r="AW616" s="12" t="s">
        <v>30</v>
      </c>
      <c r="AX616" s="12" t="s">
        <v>73</v>
      </c>
      <c r="AY616" s="150" t="s">
        <v>125</v>
      </c>
    </row>
    <row r="617" spans="2:65" s="13" customFormat="1" ht="11.25">
      <c r="B617" s="155"/>
      <c r="D617" s="149" t="s">
        <v>134</v>
      </c>
      <c r="E617" s="156" t="s">
        <v>1</v>
      </c>
      <c r="F617" s="157" t="s">
        <v>693</v>
      </c>
      <c r="H617" s="158">
        <v>2</v>
      </c>
      <c r="I617" s="159"/>
      <c r="L617" s="155"/>
      <c r="M617" s="160"/>
      <c r="T617" s="161"/>
      <c r="AT617" s="156" t="s">
        <v>134</v>
      </c>
      <c r="AU617" s="156" t="s">
        <v>132</v>
      </c>
      <c r="AV617" s="13" t="s">
        <v>132</v>
      </c>
      <c r="AW617" s="13" t="s">
        <v>30</v>
      </c>
      <c r="AX617" s="13" t="s">
        <v>73</v>
      </c>
      <c r="AY617" s="156" t="s">
        <v>125</v>
      </c>
    </row>
    <row r="618" spans="2:65" s="14" customFormat="1" ht="11.25">
      <c r="B618" s="162"/>
      <c r="D618" s="149" t="s">
        <v>134</v>
      </c>
      <c r="E618" s="163" t="s">
        <v>1</v>
      </c>
      <c r="F618" s="164" t="s">
        <v>137</v>
      </c>
      <c r="H618" s="165">
        <v>2</v>
      </c>
      <c r="I618" s="166"/>
      <c r="L618" s="162"/>
      <c r="M618" s="167"/>
      <c r="T618" s="168"/>
      <c r="AT618" s="163" t="s">
        <v>134</v>
      </c>
      <c r="AU618" s="163" t="s">
        <v>132</v>
      </c>
      <c r="AV618" s="14" t="s">
        <v>131</v>
      </c>
      <c r="AW618" s="14" t="s">
        <v>30</v>
      </c>
      <c r="AX618" s="14" t="s">
        <v>81</v>
      </c>
      <c r="AY618" s="163" t="s">
        <v>125</v>
      </c>
    </row>
    <row r="619" spans="2:65" s="1" customFormat="1" ht="37.9" customHeight="1">
      <c r="B619" s="133"/>
      <c r="C619" s="134" t="s">
        <v>694</v>
      </c>
      <c r="D619" s="134" t="s">
        <v>127</v>
      </c>
      <c r="E619" s="135" t="s">
        <v>695</v>
      </c>
      <c r="F619" s="136" t="s">
        <v>696</v>
      </c>
      <c r="G619" s="137" t="s">
        <v>327</v>
      </c>
      <c r="H619" s="138">
        <v>1</v>
      </c>
      <c r="I619" s="139"/>
      <c r="J619" s="140">
        <f>ROUND(I619*H619,2)</f>
        <v>0</v>
      </c>
      <c r="K619" s="141"/>
      <c r="L619" s="32"/>
      <c r="M619" s="142" t="s">
        <v>1</v>
      </c>
      <c r="N619" s="143" t="s">
        <v>39</v>
      </c>
      <c r="P619" s="144">
        <f>O619*H619</f>
        <v>0</v>
      </c>
      <c r="Q619" s="144">
        <v>0.2</v>
      </c>
      <c r="R619" s="144">
        <f>Q619*H619</f>
        <v>0.2</v>
      </c>
      <c r="S619" s="144">
        <v>0</v>
      </c>
      <c r="T619" s="145">
        <f>S619*H619</f>
        <v>0</v>
      </c>
      <c r="AR619" s="146" t="s">
        <v>214</v>
      </c>
      <c r="AT619" s="146" t="s">
        <v>127</v>
      </c>
      <c r="AU619" s="146" t="s">
        <v>132</v>
      </c>
      <c r="AY619" s="17" t="s">
        <v>125</v>
      </c>
      <c r="BE619" s="147">
        <f>IF(N619="základní",J619,0)</f>
        <v>0</v>
      </c>
      <c r="BF619" s="147">
        <f>IF(N619="snížená",J619,0)</f>
        <v>0</v>
      </c>
      <c r="BG619" s="147">
        <f>IF(N619="zákl. přenesená",J619,0)</f>
        <v>0</v>
      </c>
      <c r="BH619" s="147">
        <f>IF(N619="sníž. přenesená",J619,0)</f>
        <v>0</v>
      </c>
      <c r="BI619" s="147">
        <f>IF(N619="nulová",J619,0)</f>
        <v>0</v>
      </c>
      <c r="BJ619" s="17" t="s">
        <v>132</v>
      </c>
      <c r="BK619" s="147">
        <f>ROUND(I619*H619,2)</f>
        <v>0</v>
      </c>
      <c r="BL619" s="17" t="s">
        <v>214</v>
      </c>
      <c r="BM619" s="146" t="s">
        <v>697</v>
      </c>
    </row>
    <row r="620" spans="2:65" s="12" customFormat="1" ht="11.25">
      <c r="B620" s="148"/>
      <c r="D620" s="149" t="s">
        <v>134</v>
      </c>
      <c r="E620" s="150" t="s">
        <v>1</v>
      </c>
      <c r="F620" s="151" t="s">
        <v>663</v>
      </c>
      <c r="H620" s="150" t="s">
        <v>1</v>
      </c>
      <c r="I620" s="152"/>
      <c r="L620" s="148"/>
      <c r="M620" s="153"/>
      <c r="T620" s="154"/>
      <c r="AT620" s="150" t="s">
        <v>134</v>
      </c>
      <c r="AU620" s="150" t="s">
        <v>132</v>
      </c>
      <c r="AV620" s="12" t="s">
        <v>81</v>
      </c>
      <c r="AW620" s="12" t="s">
        <v>30</v>
      </c>
      <c r="AX620" s="12" t="s">
        <v>73</v>
      </c>
      <c r="AY620" s="150" t="s">
        <v>125</v>
      </c>
    </row>
    <row r="621" spans="2:65" s="12" customFormat="1" ht="11.25">
      <c r="B621" s="148"/>
      <c r="D621" s="149" t="s">
        <v>134</v>
      </c>
      <c r="E621" s="150" t="s">
        <v>1</v>
      </c>
      <c r="F621" s="151" t="s">
        <v>664</v>
      </c>
      <c r="H621" s="150" t="s">
        <v>1</v>
      </c>
      <c r="I621" s="152"/>
      <c r="L621" s="148"/>
      <c r="M621" s="153"/>
      <c r="T621" s="154"/>
      <c r="AT621" s="150" t="s">
        <v>134</v>
      </c>
      <c r="AU621" s="150" t="s">
        <v>132</v>
      </c>
      <c r="AV621" s="12" t="s">
        <v>81</v>
      </c>
      <c r="AW621" s="12" t="s">
        <v>30</v>
      </c>
      <c r="AX621" s="12" t="s">
        <v>73</v>
      </c>
      <c r="AY621" s="150" t="s">
        <v>125</v>
      </c>
    </row>
    <row r="622" spans="2:65" s="12" customFormat="1" ht="22.5">
      <c r="B622" s="148"/>
      <c r="D622" s="149" t="s">
        <v>134</v>
      </c>
      <c r="E622" s="150" t="s">
        <v>1</v>
      </c>
      <c r="F622" s="151" t="s">
        <v>665</v>
      </c>
      <c r="H622" s="150" t="s">
        <v>1</v>
      </c>
      <c r="I622" s="152"/>
      <c r="L622" s="148"/>
      <c r="M622" s="153"/>
      <c r="T622" s="154"/>
      <c r="AT622" s="150" t="s">
        <v>134</v>
      </c>
      <c r="AU622" s="150" t="s">
        <v>132</v>
      </c>
      <c r="AV622" s="12" t="s">
        <v>81</v>
      </c>
      <c r="AW622" s="12" t="s">
        <v>30</v>
      </c>
      <c r="AX622" s="12" t="s">
        <v>73</v>
      </c>
      <c r="AY622" s="150" t="s">
        <v>125</v>
      </c>
    </row>
    <row r="623" spans="2:65" s="12" customFormat="1" ht="22.5">
      <c r="B623" s="148"/>
      <c r="D623" s="149" t="s">
        <v>134</v>
      </c>
      <c r="E623" s="150" t="s">
        <v>1</v>
      </c>
      <c r="F623" s="151" t="s">
        <v>666</v>
      </c>
      <c r="H623" s="150" t="s">
        <v>1</v>
      </c>
      <c r="I623" s="152"/>
      <c r="L623" s="148"/>
      <c r="M623" s="153"/>
      <c r="T623" s="154"/>
      <c r="AT623" s="150" t="s">
        <v>134</v>
      </c>
      <c r="AU623" s="150" t="s">
        <v>132</v>
      </c>
      <c r="AV623" s="12" t="s">
        <v>81</v>
      </c>
      <c r="AW623" s="12" t="s">
        <v>30</v>
      </c>
      <c r="AX623" s="12" t="s">
        <v>73</v>
      </c>
      <c r="AY623" s="150" t="s">
        <v>125</v>
      </c>
    </row>
    <row r="624" spans="2:65" s="12" customFormat="1" ht="22.5">
      <c r="B624" s="148"/>
      <c r="D624" s="149" t="s">
        <v>134</v>
      </c>
      <c r="E624" s="150" t="s">
        <v>1</v>
      </c>
      <c r="F624" s="151" t="s">
        <v>667</v>
      </c>
      <c r="H624" s="150" t="s">
        <v>1</v>
      </c>
      <c r="I624" s="152"/>
      <c r="L624" s="148"/>
      <c r="M624" s="153"/>
      <c r="T624" s="154"/>
      <c r="AT624" s="150" t="s">
        <v>134</v>
      </c>
      <c r="AU624" s="150" t="s">
        <v>132</v>
      </c>
      <c r="AV624" s="12" t="s">
        <v>81</v>
      </c>
      <c r="AW624" s="12" t="s">
        <v>30</v>
      </c>
      <c r="AX624" s="12" t="s">
        <v>73</v>
      </c>
      <c r="AY624" s="150" t="s">
        <v>125</v>
      </c>
    </row>
    <row r="625" spans="2:65" s="12" customFormat="1" ht="11.25">
      <c r="B625" s="148"/>
      <c r="D625" s="149" t="s">
        <v>134</v>
      </c>
      <c r="E625" s="150" t="s">
        <v>1</v>
      </c>
      <c r="F625" s="151" t="s">
        <v>668</v>
      </c>
      <c r="H625" s="150" t="s">
        <v>1</v>
      </c>
      <c r="I625" s="152"/>
      <c r="L625" s="148"/>
      <c r="M625" s="153"/>
      <c r="T625" s="154"/>
      <c r="AT625" s="150" t="s">
        <v>134</v>
      </c>
      <c r="AU625" s="150" t="s">
        <v>132</v>
      </c>
      <c r="AV625" s="12" t="s">
        <v>81</v>
      </c>
      <c r="AW625" s="12" t="s">
        <v>30</v>
      </c>
      <c r="AX625" s="12" t="s">
        <v>73</v>
      </c>
      <c r="AY625" s="150" t="s">
        <v>125</v>
      </c>
    </row>
    <row r="626" spans="2:65" s="12" customFormat="1" ht="22.5">
      <c r="B626" s="148"/>
      <c r="D626" s="149" t="s">
        <v>134</v>
      </c>
      <c r="E626" s="150" t="s">
        <v>1</v>
      </c>
      <c r="F626" s="151" t="s">
        <v>669</v>
      </c>
      <c r="H626" s="150" t="s">
        <v>1</v>
      </c>
      <c r="I626" s="152"/>
      <c r="L626" s="148"/>
      <c r="M626" s="153"/>
      <c r="T626" s="154"/>
      <c r="AT626" s="150" t="s">
        <v>134</v>
      </c>
      <c r="AU626" s="150" t="s">
        <v>132</v>
      </c>
      <c r="AV626" s="12" t="s">
        <v>81</v>
      </c>
      <c r="AW626" s="12" t="s">
        <v>30</v>
      </c>
      <c r="AX626" s="12" t="s">
        <v>73</v>
      </c>
      <c r="AY626" s="150" t="s">
        <v>125</v>
      </c>
    </row>
    <row r="627" spans="2:65" s="12" customFormat="1" ht="11.25">
      <c r="B627" s="148"/>
      <c r="D627" s="149" t="s">
        <v>134</v>
      </c>
      <c r="E627" s="150" t="s">
        <v>1</v>
      </c>
      <c r="F627" s="151" t="s">
        <v>670</v>
      </c>
      <c r="H627" s="150" t="s">
        <v>1</v>
      </c>
      <c r="I627" s="152"/>
      <c r="L627" s="148"/>
      <c r="M627" s="153"/>
      <c r="T627" s="154"/>
      <c r="AT627" s="150" t="s">
        <v>134</v>
      </c>
      <c r="AU627" s="150" t="s">
        <v>132</v>
      </c>
      <c r="AV627" s="12" t="s">
        <v>81</v>
      </c>
      <c r="AW627" s="12" t="s">
        <v>30</v>
      </c>
      <c r="AX627" s="12" t="s">
        <v>73</v>
      </c>
      <c r="AY627" s="150" t="s">
        <v>125</v>
      </c>
    </row>
    <row r="628" spans="2:65" s="12" customFormat="1" ht="22.5">
      <c r="B628" s="148"/>
      <c r="D628" s="149" t="s">
        <v>134</v>
      </c>
      <c r="E628" s="150" t="s">
        <v>1</v>
      </c>
      <c r="F628" s="151" t="s">
        <v>671</v>
      </c>
      <c r="H628" s="150" t="s">
        <v>1</v>
      </c>
      <c r="I628" s="152"/>
      <c r="L628" s="148"/>
      <c r="M628" s="153"/>
      <c r="T628" s="154"/>
      <c r="AT628" s="150" t="s">
        <v>134</v>
      </c>
      <c r="AU628" s="150" t="s">
        <v>132</v>
      </c>
      <c r="AV628" s="12" t="s">
        <v>81</v>
      </c>
      <c r="AW628" s="12" t="s">
        <v>30</v>
      </c>
      <c r="AX628" s="12" t="s">
        <v>73</v>
      </c>
      <c r="AY628" s="150" t="s">
        <v>125</v>
      </c>
    </row>
    <row r="629" spans="2:65" s="12" customFormat="1" ht="22.5">
      <c r="B629" s="148"/>
      <c r="D629" s="149" t="s">
        <v>134</v>
      </c>
      <c r="E629" s="150" t="s">
        <v>1</v>
      </c>
      <c r="F629" s="151" t="s">
        <v>672</v>
      </c>
      <c r="H629" s="150" t="s">
        <v>1</v>
      </c>
      <c r="I629" s="152"/>
      <c r="L629" s="148"/>
      <c r="M629" s="153"/>
      <c r="T629" s="154"/>
      <c r="AT629" s="150" t="s">
        <v>134</v>
      </c>
      <c r="AU629" s="150" t="s">
        <v>132</v>
      </c>
      <c r="AV629" s="12" t="s">
        <v>81</v>
      </c>
      <c r="AW629" s="12" t="s">
        <v>30</v>
      </c>
      <c r="AX629" s="12" t="s">
        <v>73</v>
      </c>
      <c r="AY629" s="150" t="s">
        <v>125</v>
      </c>
    </row>
    <row r="630" spans="2:65" s="12" customFormat="1" ht="11.25">
      <c r="B630" s="148"/>
      <c r="D630" s="149" t="s">
        <v>134</v>
      </c>
      <c r="E630" s="150" t="s">
        <v>1</v>
      </c>
      <c r="F630" s="151" t="s">
        <v>674</v>
      </c>
      <c r="H630" s="150" t="s">
        <v>1</v>
      </c>
      <c r="I630" s="152"/>
      <c r="L630" s="148"/>
      <c r="M630" s="153"/>
      <c r="T630" s="154"/>
      <c r="AT630" s="150" t="s">
        <v>134</v>
      </c>
      <c r="AU630" s="150" t="s">
        <v>132</v>
      </c>
      <c r="AV630" s="12" t="s">
        <v>81</v>
      </c>
      <c r="AW630" s="12" t="s">
        <v>30</v>
      </c>
      <c r="AX630" s="12" t="s">
        <v>73</v>
      </c>
      <c r="AY630" s="150" t="s">
        <v>125</v>
      </c>
    </row>
    <row r="631" spans="2:65" s="13" customFormat="1" ht="11.25">
      <c r="B631" s="155"/>
      <c r="D631" s="149" t="s">
        <v>134</v>
      </c>
      <c r="E631" s="156" t="s">
        <v>1</v>
      </c>
      <c r="F631" s="157" t="s">
        <v>698</v>
      </c>
      <c r="H631" s="158">
        <v>1</v>
      </c>
      <c r="I631" s="159"/>
      <c r="L631" s="155"/>
      <c r="M631" s="160"/>
      <c r="T631" s="161"/>
      <c r="AT631" s="156" t="s">
        <v>134</v>
      </c>
      <c r="AU631" s="156" t="s">
        <v>132</v>
      </c>
      <c r="AV631" s="13" t="s">
        <v>132</v>
      </c>
      <c r="AW631" s="13" t="s">
        <v>30</v>
      </c>
      <c r="AX631" s="13" t="s">
        <v>73</v>
      </c>
      <c r="AY631" s="156" t="s">
        <v>125</v>
      </c>
    </row>
    <row r="632" spans="2:65" s="14" customFormat="1" ht="11.25">
      <c r="B632" s="162"/>
      <c r="D632" s="149" t="s">
        <v>134</v>
      </c>
      <c r="E632" s="163" t="s">
        <v>1</v>
      </c>
      <c r="F632" s="164" t="s">
        <v>137</v>
      </c>
      <c r="H632" s="165">
        <v>1</v>
      </c>
      <c r="I632" s="166"/>
      <c r="L632" s="162"/>
      <c r="M632" s="167"/>
      <c r="T632" s="168"/>
      <c r="AT632" s="163" t="s">
        <v>134</v>
      </c>
      <c r="AU632" s="163" t="s">
        <v>132</v>
      </c>
      <c r="AV632" s="14" t="s">
        <v>131</v>
      </c>
      <c r="AW632" s="14" t="s">
        <v>30</v>
      </c>
      <c r="AX632" s="14" t="s">
        <v>81</v>
      </c>
      <c r="AY632" s="163" t="s">
        <v>125</v>
      </c>
    </row>
    <row r="633" spans="2:65" s="1" customFormat="1" ht="55.5" customHeight="1">
      <c r="B633" s="133"/>
      <c r="C633" s="134" t="s">
        <v>699</v>
      </c>
      <c r="D633" s="134" t="s">
        <v>127</v>
      </c>
      <c r="E633" s="135" t="s">
        <v>700</v>
      </c>
      <c r="F633" s="136" t="s">
        <v>701</v>
      </c>
      <c r="G633" s="137" t="s">
        <v>327</v>
      </c>
      <c r="H633" s="138">
        <v>2</v>
      </c>
      <c r="I633" s="139"/>
      <c r="J633" s="140">
        <f>ROUND(I633*H633,2)</f>
        <v>0</v>
      </c>
      <c r="K633" s="141"/>
      <c r="L633" s="32"/>
      <c r="M633" s="142" t="s">
        <v>1</v>
      </c>
      <c r="N633" s="143" t="s">
        <v>39</v>
      </c>
      <c r="P633" s="144">
        <f>O633*H633</f>
        <v>0</v>
      </c>
      <c r="Q633" s="144">
        <v>6.7000000000000004E-2</v>
      </c>
      <c r="R633" s="144">
        <f>Q633*H633</f>
        <v>0.13400000000000001</v>
      </c>
      <c r="S633" s="144">
        <v>0</v>
      </c>
      <c r="T633" s="145">
        <f>S633*H633</f>
        <v>0</v>
      </c>
      <c r="AR633" s="146" t="s">
        <v>214</v>
      </c>
      <c r="AT633" s="146" t="s">
        <v>127</v>
      </c>
      <c r="AU633" s="146" t="s">
        <v>132</v>
      </c>
      <c r="AY633" s="17" t="s">
        <v>125</v>
      </c>
      <c r="BE633" s="147">
        <f>IF(N633="základní",J633,0)</f>
        <v>0</v>
      </c>
      <c r="BF633" s="147">
        <f>IF(N633="snížená",J633,0)</f>
        <v>0</v>
      </c>
      <c r="BG633" s="147">
        <f>IF(N633="zákl. přenesená",J633,0)</f>
        <v>0</v>
      </c>
      <c r="BH633" s="147">
        <f>IF(N633="sníž. přenesená",J633,0)</f>
        <v>0</v>
      </c>
      <c r="BI633" s="147">
        <f>IF(N633="nulová",J633,0)</f>
        <v>0</v>
      </c>
      <c r="BJ633" s="17" t="s">
        <v>132</v>
      </c>
      <c r="BK633" s="147">
        <f>ROUND(I633*H633,2)</f>
        <v>0</v>
      </c>
      <c r="BL633" s="17" t="s">
        <v>214</v>
      </c>
      <c r="BM633" s="146" t="s">
        <v>702</v>
      </c>
    </row>
    <row r="634" spans="2:65" s="12" customFormat="1" ht="11.25">
      <c r="B634" s="148"/>
      <c r="D634" s="149" t="s">
        <v>134</v>
      </c>
      <c r="E634" s="150" t="s">
        <v>1</v>
      </c>
      <c r="F634" s="151" t="s">
        <v>663</v>
      </c>
      <c r="H634" s="150" t="s">
        <v>1</v>
      </c>
      <c r="I634" s="152"/>
      <c r="L634" s="148"/>
      <c r="M634" s="153"/>
      <c r="T634" s="154"/>
      <c r="AT634" s="150" t="s">
        <v>134</v>
      </c>
      <c r="AU634" s="150" t="s">
        <v>132</v>
      </c>
      <c r="AV634" s="12" t="s">
        <v>81</v>
      </c>
      <c r="AW634" s="12" t="s">
        <v>30</v>
      </c>
      <c r="AX634" s="12" t="s">
        <v>73</v>
      </c>
      <c r="AY634" s="150" t="s">
        <v>125</v>
      </c>
    </row>
    <row r="635" spans="2:65" s="12" customFormat="1" ht="11.25">
      <c r="B635" s="148"/>
      <c r="D635" s="149" t="s">
        <v>134</v>
      </c>
      <c r="E635" s="150" t="s">
        <v>1</v>
      </c>
      <c r="F635" s="151" t="s">
        <v>664</v>
      </c>
      <c r="H635" s="150" t="s">
        <v>1</v>
      </c>
      <c r="I635" s="152"/>
      <c r="L635" s="148"/>
      <c r="M635" s="153"/>
      <c r="T635" s="154"/>
      <c r="AT635" s="150" t="s">
        <v>134</v>
      </c>
      <c r="AU635" s="150" t="s">
        <v>132</v>
      </c>
      <c r="AV635" s="12" t="s">
        <v>81</v>
      </c>
      <c r="AW635" s="12" t="s">
        <v>30</v>
      </c>
      <c r="AX635" s="12" t="s">
        <v>73</v>
      </c>
      <c r="AY635" s="150" t="s">
        <v>125</v>
      </c>
    </row>
    <row r="636" spans="2:65" s="12" customFormat="1" ht="22.5">
      <c r="B636" s="148"/>
      <c r="D636" s="149" t="s">
        <v>134</v>
      </c>
      <c r="E636" s="150" t="s">
        <v>1</v>
      </c>
      <c r="F636" s="151" t="s">
        <v>665</v>
      </c>
      <c r="H636" s="150" t="s">
        <v>1</v>
      </c>
      <c r="I636" s="152"/>
      <c r="L636" s="148"/>
      <c r="M636" s="153"/>
      <c r="T636" s="154"/>
      <c r="AT636" s="150" t="s">
        <v>134</v>
      </c>
      <c r="AU636" s="150" t="s">
        <v>132</v>
      </c>
      <c r="AV636" s="12" t="s">
        <v>81</v>
      </c>
      <c r="AW636" s="12" t="s">
        <v>30</v>
      </c>
      <c r="AX636" s="12" t="s">
        <v>73</v>
      </c>
      <c r="AY636" s="150" t="s">
        <v>125</v>
      </c>
    </row>
    <row r="637" spans="2:65" s="12" customFormat="1" ht="22.5">
      <c r="B637" s="148"/>
      <c r="D637" s="149" t="s">
        <v>134</v>
      </c>
      <c r="E637" s="150" t="s">
        <v>1</v>
      </c>
      <c r="F637" s="151" t="s">
        <v>666</v>
      </c>
      <c r="H637" s="150" t="s">
        <v>1</v>
      </c>
      <c r="I637" s="152"/>
      <c r="L637" s="148"/>
      <c r="M637" s="153"/>
      <c r="T637" s="154"/>
      <c r="AT637" s="150" t="s">
        <v>134</v>
      </c>
      <c r="AU637" s="150" t="s">
        <v>132</v>
      </c>
      <c r="AV637" s="12" t="s">
        <v>81</v>
      </c>
      <c r="AW637" s="12" t="s">
        <v>30</v>
      </c>
      <c r="AX637" s="12" t="s">
        <v>73</v>
      </c>
      <c r="AY637" s="150" t="s">
        <v>125</v>
      </c>
    </row>
    <row r="638" spans="2:65" s="12" customFormat="1" ht="22.5">
      <c r="B638" s="148"/>
      <c r="D638" s="149" t="s">
        <v>134</v>
      </c>
      <c r="E638" s="150" t="s">
        <v>1</v>
      </c>
      <c r="F638" s="151" t="s">
        <v>667</v>
      </c>
      <c r="H638" s="150" t="s">
        <v>1</v>
      </c>
      <c r="I638" s="152"/>
      <c r="L638" s="148"/>
      <c r="M638" s="153"/>
      <c r="T638" s="154"/>
      <c r="AT638" s="150" t="s">
        <v>134</v>
      </c>
      <c r="AU638" s="150" t="s">
        <v>132</v>
      </c>
      <c r="AV638" s="12" t="s">
        <v>81</v>
      </c>
      <c r="AW638" s="12" t="s">
        <v>30</v>
      </c>
      <c r="AX638" s="12" t="s">
        <v>73</v>
      </c>
      <c r="AY638" s="150" t="s">
        <v>125</v>
      </c>
    </row>
    <row r="639" spans="2:65" s="12" customFormat="1" ht="11.25">
      <c r="B639" s="148"/>
      <c r="D639" s="149" t="s">
        <v>134</v>
      </c>
      <c r="E639" s="150" t="s">
        <v>1</v>
      </c>
      <c r="F639" s="151" t="s">
        <v>668</v>
      </c>
      <c r="H639" s="150" t="s">
        <v>1</v>
      </c>
      <c r="I639" s="152"/>
      <c r="L639" s="148"/>
      <c r="M639" s="153"/>
      <c r="T639" s="154"/>
      <c r="AT639" s="150" t="s">
        <v>134</v>
      </c>
      <c r="AU639" s="150" t="s">
        <v>132</v>
      </c>
      <c r="AV639" s="12" t="s">
        <v>81</v>
      </c>
      <c r="AW639" s="12" t="s">
        <v>30</v>
      </c>
      <c r="AX639" s="12" t="s">
        <v>73</v>
      </c>
      <c r="AY639" s="150" t="s">
        <v>125</v>
      </c>
    </row>
    <row r="640" spans="2:65" s="12" customFormat="1" ht="22.5">
      <c r="B640" s="148"/>
      <c r="D640" s="149" t="s">
        <v>134</v>
      </c>
      <c r="E640" s="150" t="s">
        <v>1</v>
      </c>
      <c r="F640" s="151" t="s">
        <v>669</v>
      </c>
      <c r="H640" s="150" t="s">
        <v>1</v>
      </c>
      <c r="I640" s="152"/>
      <c r="L640" s="148"/>
      <c r="M640" s="153"/>
      <c r="T640" s="154"/>
      <c r="AT640" s="150" t="s">
        <v>134</v>
      </c>
      <c r="AU640" s="150" t="s">
        <v>132</v>
      </c>
      <c r="AV640" s="12" t="s">
        <v>81</v>
      </c>
      <c r="AW640" s="12" t="s">
        <v>30</v>
      </c>
      <c r="AX640" s="12" t="s">
        <v>73</v>
      </c>
      <c r="AY640" s="150" t="s">
        <v>125</v>
      </c>
    </row>
    <row r="641" spans="2:65" s="12" customFormat="1" ht="11.25">
      <c r="B641" s="148"/>
      <c r="D641" s="149" t="s">
        <v>134</v>
      </c>
      <c r="E641" s="150" t="s">
        <v>1</v>
      </c>
      <c r="F641" s="151" t="s">
        <v>670</v>
      </c>
      <c r="H641" s="150" t="s">
        <v>1</v>
      </c>
      <c r="I641" s="152"/>
      <c r="L641" s="148"/>
      <c r="M641" s="153"/>
      <c r="T641" s="154"/>
      <c r="AT641" s="150" t="s">
        <v>134</v>
      </c>
      <c r="AU641" s="150" t="s">
        <v>132</v>
      </c>
      <c r="AV641" s="12" t="s">
        <v>81</v>
      </c>
      <c r="AW641" s="12" t="s">
        <v>30</v>
      </c>
      <c r="AX641" s="12" t="s">
        <v>73</v>
      </c>
      <c r="AY641" s="150" t="s">
        <v>125</v>
      </c>
    </row>
    <row r="642" spans="2:65" s="12" customFormat="1" ht="22.5">
      <c r="B642" s="148"/>
      <c r="D642" s="149" t="s">
        <v>134</v>
      </c>
      <c r="E642" s="150" t="s">
        <v>1</v>
      </c>
      <c r="F642" s="151" t="s">
        <v>671</v>
      </c>
      <c r="H642" s="150" t="s">
        <v>1</v>
      </c>
      <c r="I642" s="152"/>
      <c r="L642" s="148"/>
      <c r="M642" s="153"/>
      <c r="T642" s="154"/>
      <c r="AT642" s="150" t="s">
        <v>134</v>
      </c>
      <c r="AU642" s="150" t="s">
        <v>132</v>
      </c>
      <c r="AV642" s="12" t="s">
        <v>81</v>
      </c>
      <c r="AW642" s="12" t="s">
        <v>30</v>
      </c>
      <c r="AX642" s="12" t="s">
        <v>73</v>
      </c>
      <c r="AY642" s="150" t="s">
        <v>125</v>
      </c>
    </row>
    <row r="643" spans="2:65" s="12" customFormat="1" ht="22.5">
      <c r="B643" s="148"/>
      <c r="D643" s="149" t="s">
        <v>134</v>
      </c>
      <c r="E643" s="150" t="s">
        <v>1</v>
      </c>
      <c r="F643" s="151" t="s">
        <v>672</v>
      </c>
      <c r="H643" s="150" t="s">
        <v>1</v>
      </c>
      <c r="I643" s="152"/>
      <c r="L643" s="148"/>
      <c r="M643" s="153"/>
      <c r="T643" s="154"/>
      <c r="AT643" s="150" t="s">
        <v>134</v>
      </c>
      <c r="AU643" s="150" t="s">
        <v>132</v>
      </c>
      <c r="AV643" s="12" t="s">
        <v>81</v>
      </c>
      <c r="AW643" s="12" t="s">
        <v>30</v>
      </c>
      <c r="AX643" s="12" t="s">
        <v>73</v>
      </c>
      <c r="AY643" s="150" t="s">
        <v>125</v>
      </c>
    </row>
    <row r="644" spans="2:65" s="12" customFormat="1" ht="11.25">
      <c r="B644" s="148"/>
      <c r="D644" s="149" t="s">
        <v>134</v>
      </c>
      <c r="E644" s="150" t="s">
        <v>1</v>
      </c>
      <c r="F644" s="151" t="s">
        <v>674</v>
      </c>
      <c r="H644" s="150" t="s">
        <v>1</v>
      </c>
      <c r="I644" s="152"/>
      <c r="L644" s="148"/>
      <c r="M644" s="153"/>
      <c r="T644" s="154"/>
      <c r="AT644" s="150" t="s">
        <v>134</v>
      </c>
      <c r="AU644" s="150" t="s">
        <v>132</v>
      </c>
      <c r="AV644" s="12" t="s">
        <v>81</v>
      </c>
      <c r="AW644" s="12" t="s">
        <v>30</v>
      </c>
      <c r="AX644" s="12" t="s">
        <v>73</v>
      </c>
      <c r="AY644" s="150" t="s">
        <v>125</v>
      </c>
    </row>
    <row r="645" spans="2:65" s="13" customFormat="1" ht="11.25">
      <c r="B645" s="155"/>
      <c r="D645" s="149" t="s">
        <v>134</v>
      </c>
      <c r="E645" s="156" t="s">
        <v>1</v>
      </c>
      <c r="F645" s="157" t="s">
        <v>703</v>
      </c>
      <c r="H645" s="158">
        <v>2</v>
      </c>
      <c r="I645" s="159"/>
      <c r="L645" s="155"/>
      <c r="M645" s="160"/>
      <c r="T645" s="161"/>
      <c r="AT645" s="156" t="s">
        <v>134</v>
      </c>
      <c r="AU645" s="156" t="s">
        <v>132</v>
      </c>
      <c r="AV645" s="13" t="s">
        <v>132</v>
      </c>
      <c r="AW645" s="13" t="s">
        <v>30</v>
      </c>
      <c r="AX645" s="13" t="s">
        <v>73</v>
      </c>
      <c r="AY645" s="156" t="s">
        <v>125</v>
      </c>
    </row>
    <row r="646" spans="2:65" s="14" customFormat="1" ht="11.25">
      <c r="B646" s="162"/>
      <c r="D646" s="149" t="s">
        <v>134</v>
      </c>
      <c r="E646" s="163" t="s">
        <v>1</v>
      </c>
      <c r="F646" s="164" t="s">
        <v>137</v>
      </c>
      <c r="H646" s="165">
        <v>2</v>
      </c>
      <c r="I646" s="166"/>
      <c r="L646" s="162"/>
      <c r="M646" s="167"/>
      <c r="T646" s="168"/>
      <c r="AT646" s="163" t="s">
        <v>134</v>
      </c>
      <c r="AU646" s="163" t="s">
        <v>132</v>
      </c>
      <c r="AV646" s="14" t="s">
        <v>131</v>
      </c>
      <c r="AW646" s="14" t="s">
        <v>30</v>
      </c>
      <c r="AX646" s="14" t="s">
        <v>81</v>
      </c>
      <c r="AY646" s="163" t="s">
        <v>125</v>
      </c>
    </row>
    <row r="647" spans="2:65" s="1" customFormat="1" ht="44.25" customHeight="1">
      <c r="B647" s="133"/>
      <c r="C647" s="134" t="s">
        <v>704</v>
      </c>
      <c r="D647" s="134" t="s">
        <v>127</v>
      </c>
      <c r="E647" s="135" t="s">
        <v>705</v>
      </c>
      <c r="F647" s="136" t="s">
        <v>706</v>
      </c>
      <c r="G647" s="137" t="s">
        <v>327</v>
      </c>
      <c r="H647" s="138">
        <v>2</v>
      </c>
      <c r="I647" s="139"/>
      <c r="J647" s="140">
        <f>ROUND(I647*H647,2)</f>
        <v>0</v>
      </c>
      <c r="K647" s="141"/>
      <c r="L647" s="32"/>
      <c r="M647" s="142" t="s">
        <v>1</v>
      </c>
      <c r="N647" s="143" t="s">
        <v>39</v>
      </c>
      <c r="P647" s="144">
        <f>O647*H647</f>
        <v>0</v>
      </c>
      <c r="Q647" s="144">
        <v>4.2999999999999997E-2</v>
      </c>
      <c r="R647" s="144">
        <f>Q647*H647</f>
        <v>8.5999999999999993E-2</v>
      </c>
      <c r="S647" s="144">
        <v>0</v>
      </c>
      <c r="T647" s="145">
        <f>S647*H647</f>
        <v>0</v>
      </c>
      <c r="AR647" s="146" t="s">
        <v>214</v>
      </c>
      <c r="AT647" s="146" t="s">
        <v>127</v>
      </c>
      <c r="AU647" s="146" t="s">
        <v>132</v>
      </c>
      <c r="AY647" s="17" t="s">
        <v>125</v>
      </c>
      <c r="BE647" s="147">
        <f>IF(N647="základní",J647,0)</f>
        <v>0</v>
      </c>
      <c r="BF647" s="147">
        <f>IF(N647="snížená",J647,0)</f>
        <v>0</v>
      </c>
      <c r="BG647" s="147">
        <f>IF(N647="zákl. přenesená",J647,0)</f>
        <v>0</v>
      </c>
      <c r="BH647" s="147">
        <f>IF(N647="sníž. přenesená",J647,0)</f>
        <v>0</v>
      </c>
      <c r="BI647" s="147">
        <f>IF(N647="nulová",J647,0)</f>
        <v>0</v>
      </c>
      <c r="BJ647" s="17" t="s">
        <v>132</v>
      </c>
      <c r="BK647" s="147">
        <f>ROUND(I647*H647,2)</f>
        <v>0</v>
      </c>
      <c r="BL647" s="17" t="s">
        <v>214</v>
      </c>
      <c r="BM647" s="146" t="s">
        <v>707</v>
      </c>
    </row>
    <row r="648" spans="2:65" s="12" customFormat="1" ht="11.25">
      <c r="B648" s="148"/>
      <c r="D648" s="149" t="s">
        <v>134</v>
      </c>
      <c r="E648" s="150" t="s">
        <v>1</v>
      </c>
      <c r="F648" s="151" t="s">
        <v>663</v>
      </c>
      <c r="H648" s="150" t="s">
        <v>1</v>
      </c>
      <c r="I648" s="152"/>
      <c r="L648" s="148"/>
      <c r="M648" s="153"/>
      <c r="T648" s="154"/>
      <c r="AT648" s="150" t="s">
        <v>134</v>
      </c>
      <c r="AU648" s="150" t="s">
        <v>132</v>
      </c>
      <c r="AV648" s="12" t="s">
        <v>81</v>
      </c>
      <c r="AW648" s="12" t="s">
        <v>30</v>
      </c>
      <c r="AX648" s="12" t="s">
        <v>73</v>
      </c>
      <c r="AY648" s="150" t="s">
        <v>125</v>
      </c>
    </row>
    <row r="649" spans="2:65" s="12" customFormat="1" ht="11.25">
      <c r="B649" s="148"/>
      <c r="D649" s="149" t="s">
        <v>134</v>
      </c>
      <c r="E649" s="150" t="s">
        <v>1</v>
      </c>
      <c r="F649" s="151" t="s">
        <v>664</v>
      </c>
      <c r="H649" s="150" t="s">
        <v>1</v>
      </c>
      <c r="I649" s="152"/>
      <c r="L649" s="148"/>
      <c r="M649" s="153"/>
      <c r="T649" s="154"/>
      <c r="AT649" s="150" t="s">
        <v>134</v>
      </c>
      <c r="AU649" s="150" t="s">
        <v>132</v>
      </c>
      <c r="AV649" s="12" t="s">
        <v>81</v>
      </c>
      <c r="AW649" s="12" t="s">
        <v>30</v>
      </c>
      <c r="AX649" s="12" t="s">
        <v>73</v>
      </c>
      <c r="AY649" s="150" t="s">
        <v>125</v>
      </c>
    </row>
    <row r="650" spans="2:65" s="12" customFormat="1" ht="22.5">
      <c r="B650" s="148"/>
      <c r="D650" s="149" t="s">
        <v>134</v>
      </c>
      <c r="E650" s="150" t="s">
        <v>1</v>
      </c>
      <c r="F650" s="151" t="s">
        <v>665</v>
      </c>
      <c r="H650" s="150" t="s">
        <v>1</v>
      </c>
      <c r="I650" s="152"/>
      <c r="L650" s="148"/>
      <c r="M650" s="153"/>
      <c r="T650" s="154"/>
      <c r="AT650" s="150" t="s">
        <v>134</v>
      </c>
      <c r="AU650" s="150" t="s">
        <v>132</v>
      </c>
      <c r="AV650" s="12" t="s">
        <v>81</v>
      </c>
      <c r="AW650" s="12" t="s">
        <v>30</v>
      </c>
      <c r="AX650" s="12" t="s">
        <v>73</v>
      </c>
      <c r="AY650" s="150" t="s">
        <v>125</v>
      </c>
    </row>
    <row r="651" spans="2:65" s="12" customFormat="1" ht="22.5">
      <c r="B651" s="148"/>
      <c r="D651" s="149" t="s">
        <v>134</v>
      </c>
      <c r="E651" s="150" t="s">
        <v>1</v>
      </c>
      <c r="F651" s="151" t="s">
        <v>666</v>
      </c>
      <c r="H651" s="150" t="s">
        <v>1</v>
      </c>
      <c r="I651" s="152"/>
      <c r="L651" s="148"/>
      <c r="M651" s="153"/>
      <c r="T651" s="154"/>
      <c r="AT651" s="150" t="s">
        <v>134</v>
      </c>
      <c r="AU651" s="150" t="s">
        <v>132</v>
      </c>
      <c r="AV651" s="12" t="s">
        <v>81</v>
      </c>
      <c r="AW651" s="12" t="s">
        <v>30</v>
      </c>
      <c r="AX651" s="12" t="s">
        <v>73</v>
      </c>
      <c r="AY651" s="150" t="s">
        <v>125</v>
      </c>
    </row>
    <row r="652" spans="2:65" s="12" customFormat="1" ht="22.5">
      <c r="B652" s="148"/>
      <c r="D652" s="149" t="s">
        <v>134</v>
      </c>
      <c r="E652" s="150" t="s">
        <v>1</v>
      </c>
      <c r="F652" s="151" t="s">
        <v>667</v>
      </c>
      <c r="H652" s="150" t="s">
        <v>1</v>
      </c>
      <c r="I652" s="152"/>
      <c r="L652" s="148"/>
      <c r="M652" s="153"/>
      <c r="T652" s="154"/>
      <c r="AT652" s="150" t="s">
        <v>134</v>
      </c>
      <c r="AU652" s="150" t="s">
        <v>132</v>
      </c>
      <c r="AV652" s="12" t="s">
        <v>81</v>
      </c>
      <c r="AW652" s="12" t="s">
        <v>30</v>
      </c>
      <c r="AX652" s="12" t="s">
        <v>73</v>
      </c>
      <c r="AY652" s="150" t="s">
        <v>125</v>
      </c>
    </row>
    <row r="653" spans="2:65" s="12" customFormat="1" ht="11.25">
      <c r="B653" s="148"/>
      <c r="D653" s="149" t="s">
        <v>134</v>
      </c>
      <c r="E653" s="150" t="s">
        <v>1</v>
      </c>
      <c r="F653" s="151" t="s">
        <v>668</v>
      </c>
      <c r="H653" s="150" t="s">
        <v>1</v>
      </c>
      <c r="I653" s="152"/>
      <c r="L653" s="148"/>
      <c r="M653" s="153"/>
      <c r="T653" s="154"/>
      <c r="AT653" s="150" t="s">
        <v>134</v>
      </c>
      <c r="AU653" s="150" t="s">
        <v>132</v>
      </c>
      <c r="AV653" s="12" t="s">
        <v>81</v>
      </c>
      <c r="AW653" s="12" t="s">
        <v>30</v>
      </c>
      <c r="AX653" s="12" t="s">
        <v>73</v>
      </c>
      <c r="AY653" s="150" t="s">
        <v>125</v>
      </c>
    </row>
    <row r="654" spans="2:65" s="12" customFormat="1" ht="22.5">
      <c r="B654" s="148"/>
      <c r="D654" s="149" t="s">
        <v>134</v>
      </c>
      <c r="E654" s="150" t="s">
        <v>1</v>
      </c>
      <c r="F654" s="151" t="s">
        <v>669</v>
      </c>
      <c r="H654" s="150" t="s">
        <v>1</v>
      </c>
      <c r="I654" s="152"/>
      <c r="L654" s="148"/>
      <c r="M654" s="153"/>
      <c r="T654" s="154"/>
      <c r="AT654" s="150" t="s">
        <v>134</v>
      </c>
      <c r="AU654" s="150" t="s">
        <v>132</v>
      </c>
      <c r="AV654" s="12" t="s">
        <v>81</v>
      </c>
      <c r="AW654" s="12" t="s">
        <v>30</v>
      </c>
      <c r="AX654" s="12" t="s">
        <v>73</v>
      </c>
      <c r="AY654" s="150" t="s">
        <v>125</v>
      </c>
    </row>
    <row r="655" spans="2:65" s="12" customFormat="1" ht="11.25">
      <c r="B655" s="148"/>
      <c r="D655" s="149" t="s">
        <v>134</v>
      </c>
      <c r="E655" s="150" t="s">
        <v>1</v>
      </c>
      <c r="F655" s="151" t="s">
        <v>670</v>
      </c>
      <c r="H655" s="150" t="s">
        <v>1</v>
      </c>
      <c r="I655" s="152"/>
      <c r="L655" s="148"/>
      <c r="M655" s="153"/>
      <c r="T655" s="154"/>
      <c r="AT655" s="150" t="s">
        <v>134</v>
      </c>
      <c r="AU655" s="150" t="s">
        <v>132</v>
      </c>
      <c r="AV655" s="12" t="s">
        <v>81</v>
      </c>
      <c r="AW655" s="12" t="s">
        <v>30</v>
      </c>
      <c r="AX655" s="12" t="s">
        <v>73</v>
      </c>
      <c r="AY655" s="150" t="s">
        <v>125</v>
      </c>
    </row>
    <row r="656" spans="2:65" s="12" customFormat="1" ht="22.5">
      <c r="B656" s="148"/>
      <c r="D656" s="149" t="s">
        <v>134</v>
      </c>
      <c r="E656" s="150" t="s">
        <v>1</v>
      </c>
      <c r="F656" s="151" t="s">
        <v>671</v>
      </c>
      <c r="H656" s="150" t="s">
        <v>1</v>
      </c>
      <c r="I656" s="152"/>
      <c r="L656" s="148"/>
      <c r="M656" s="153"/>
      <c r="T656" s="154"/>
      <c r="AT656" s="150" t="s">
        <v>134</v>
      </c>
      <c r="AU656" s="150" t="s">
        <v>132</v>
      </c>
      <c r="AV656" s="12" t="s">
        <v>81</v>
      </c>
      <c r="AW656" s="12" t="s">
        <v>30</v>
      </c>
      <c r="AX656" s="12" t="s">
        <v>73</v>
      </c>
      <c r="AY656" s="150" t="s">
        <v>125</v>
      </c>
    </row>
    <row r="657" spans="2:65" s="12" customFormat="1" ht="22.5">
      <c r="B657" s="148"/>
      <c r="D657" s="149" t="s">
        <v>134</v>
      </c>
      <c r="E657" s="150" t="s">
        <v>1</v>
      </c>
      <c r="F657" s="151" t="s">
        <v>672</v>
      </c>
      <c r="H657" s="150" t="s">
        <v>1</v>
      </c>
      <c r="I657" s="152"/>
      <c r="L657" s="148"/>
      <c r="M657" s="153"/>
      <c r="T657" s="154"/>
      <c r="AT657" s="150" t="s">
        <v>134</v>
      </c>
      <c r="AU657" s="150" t="s">
        <v>132</v>
      </c>
      <c r="AV657" s="12" t="s">
        <v>81</v>
      </c>
      <c r="AW657" s="12" t="s">
        <v>30</v>
      </c>
      <c r="AX657" s="12" t="s">
        <v>73</v>
      </c>
      <c r="AY657" s="150" t="s">
        <v>125</v>
      </c>
    </row>
    <row r="658" spans="2:65" s="12" customFormat="1" ht="11.25">
      <c r="B658" s="148"/>
      <c r="D658" s="149" t="s">
        <v>134</v>
      </c>
      <c r="E658" s="150" t="s">
        <v>1</v>
      </c>
      <c r="F658" s="151" t="s">
        <v>674</v>
      </c>
      <c r="H658" s="150" t="s">
        <v>1</v>
      </c>
      <c r="I658" s="152"/>
      <c r="L658" s="148"/>
      <c r="M658" s="153"/>
      <c r="T658" s="154"/>
      <c r="AT658" s="150" t="s">
        <v>134</v>
      </c>
      <c r="AU658" s="150" t="s">
        <v>132</v>
      </c>
      <c r="AV658" s="12" t="s">
        <v>81</v>
      </c>
      <c r="AW658" s="12" t="s">
        <v>30</v>
      </c>
      <c r="AX658" s="12" t="s">
        <v>73</v>
      </c>
      <c r="AY658" s="150" t="s">
        <v>125</v>
      </c>
    </row>
    <row r="659" spans="2:65" s="13" customFormat="1" ht="11.25">
      <c r="B659" s="155"/>
      <c r="D659" s="149" t="s">
        <v>134</v>
      </c>
      <c r="E659" s="156" t="s">
        <v>1</v>
      </c>
      <c r="F659" s="157" t="s">
        <v>708</v>
      </c>
      <c r="H659" s="158">
        <v>2</v>
      </c>
      <c r="I659" s="159"/>
      <c r="L659" s="155"/>
      <c r="M659" s="160"/>
      <c r="T659" s="161"/>
      <c r="AT659" s="156" t="s">
        <v>134</v>
      </c>
      <c r="AU659" s="156" t="s">
        <v>132</v>
      </c>
      <c r="AV659" s="13" t="s">
        <v>132</v>
      </c>
      <c r="AW659" s="13" t="s">
        <v>30</v>
      </c>
      <c r="AX659" s="13" t="s">
        <v>73</v>
      </c>
      <c r="AY659" s="156" t="s">
        <v>125</v>
      </c>
    </row>
    <row r="660" spans="2:65" s="14" customFormat="1" ht="11.25">
      <c r="B660" s="162"/>
      <c r="D660" s="149" t="s">
        <v>134</v>
      </c>
      <c r="E660" s="163" t="s">
        <v>1</v>
      </c>
      <c r="F660" s="164" t="s">
        <v>137</v>
      </c>
      <c r="H660" s="165">
        <v>2</v>
      </c>
      <c r="I660" s="166"/>
      <c r="L660" s="162"/>
      <c r="M660" s="167"/>
      <c r="T660" s="168"/>
      <c r="AT660" s="163" t="s">
        <v>134</v>
      </c>
      <c r="AU660" s="163" t="s">
        <v>132</v>
      </c>
      <c r="AV660" s="14" t="s">
        <v>131</v>
      </c>
      <c r="AW660" s="14" t="s">
        <v>30</v>
      </c>
      <c r="AX660" s="14" t="s">
        <v>81</v>
      </c>
      <c r="AY660" s="163" t="s">
        <v>125</v>
      </c>
    </row>
    <row r="661" spans="2:65" s="1" customFormat="1" ht="44.25" customHeight="1">
      <c r="B661" s="133"/>
      <c r="C661" s="134" t="s">
        <v>709</v>
      </c>
      <c r="D661" s="134" t="s">
        <v>127</v>
      </c>
      <c r="E661" s="135" t="s">
        <v>710</v>
      </c>
      <c r="F661" s="136" t="s">
        <v>711</v>
      </c>
      <c r="G661" s="137" t="s">
        <v>327</v>
      </c>
      <c r="H661" s="138">
        <v>4</v>
      </c>
      <c r="I661" s="139"/>
      <c r="J661" s="140">
        <f>ROUND(I661*H661,2)</f>
        <v>0</v>
      </c>
      <c r="K661" s="141"/>
      <c r="L661" s="32"/>
      <c r="M661" s="142" t="s">
        <v>1</v>
      </c>
      <c r="N661" s="143" t="s">
        <v>39</v>
      </c>
      <c r="P661" s="144">
        <f>O661*H661</f>
        <v>0</v>
      </c>
      <c r="Q661" s="144">
        <v>1.4999999999999999E-2</v>
      </c>
      <c r="R661" s="144">
        <f>Q661*H661</f>
        <v>0.06</v>
      </c>
      <c r="S661" s="144">
        <v>0</v>
      </c>
      <c r="T661" s="145">
        <f>S661*H661</f>
        <v>0</v>
      </c>
      <c r="AR661" s="146" t="s">
        <v>214</v>
      </c>
      <c r="AT661" s="146" t="s">
        <v>127</v>
      </c>
      <c r="AU661" s="146" t="s">
        <v>132</v>
      </c>
      <c r="AY661" s="17" t="s">
        <v>125</v>
      </c>
      <c r="BE661" s="147">
        <f>IF(N661="základní",J661,0)</f>
        <v>0</v>
      </c>
      <c r="BF661" s="147">
        <f>IF(N661="snížená",J661,0)</f>
        <v>0</v>
      </c>
      <c r="BG661" s="147">
        <f>IF(N661="zákl. přenesená",J661,0)</f>
        <v>0</v>
      </c>
      <c r="BH661" s="147">
        <f>IF(N661="sníž. přenesená",J661,0)</f>
        <v>0</v>
      </c>
      <c r="BI661" s="147">
        <f>IF(N661="nulová",J661,0)</f>
        <v>0</v>
      </c>
      <c r="BJ661" s="17" t="s">
        <v>132</v>
      </c>
      <c r="BK661" s="147">
        <f>ROUND(I661*H661,2)</f>
        <v>0</v>
      </c>
      <c r="BL661" s="17" t="s">
        <v>214</v>
      </c>
      <c r="BM661" s="146" t="s">
        <v>712</v>
      </c>
    </row>
    <row r="662" spans="2:65" s="12" customFormat="1" ht="11.25">
      <c r="B662" s="148"/>
      <c r="D662" s="149" t="s">
        <v>134</v>
      </c>
      <c r="E662" s="150" t="s">
        <v>1</v>
      </c>
      <c r="F662" s="151" t="s">
        <v>663</v>
      </c>
      <c r="H662" s="150" t="s">
        <v>1</v>
      </c>
      <c r="I662" s="152"/>
      <c r="L662" s="148"/>
      <c r="M662" s="153"/>
      <c r="T662" s="154"/>
      <c r="AT662" s="150" t="s">
        <v>134</v>
      </c>
      <c r="AU662" s="150" t="s">
        <v>132</v>
      </c>
      <c r="AV662" s="12" t="s">
        <v>81</v>
      </c>
      <c r="AW662" s="12" t="s">
        <v>30</v>
      </c>
      <c r="AX662" s="12" t="s">
        <v>73</v>
      </c>
      <c r="AY662" s="150" t="s">
        <v>125</v>
      </c>
    </row>
    <row r="663" spans="2:65" s="12" customFormat="1" ht="11.25">
      <c r="B663" s="148"/>
      <c r="D663" s="149" t="s">
        <v>134</v>
      </c>
      <c r="E663" s="150" t="s">
        <v>1</v>
      </c>
      <c r="F663" s="151" t="s">
        <v>664</v>
      </c>
      <c r="H663" s="150" t="s">
        <v>1</v>
      </c>
      <c r="I663" s="152"/>
      <c r="L663" s="148"/>
      <c r="M663" s="153"/>
      <c r="T663" s="154"/>
      <c r="AT663" s="150" t="s">
        <v>134</v>
      </c>
      <c r="AU663" s="150" t="s">
        <v>132</v>
      </c>
      <c r="AV663" s="12" t="s">
        <v>81</v>
      </c>
      <c r="AW663" s="12" t="s">
        <v>30</v>
      </c>
      <c r="AX663" s="12" t="s">
        <v>73</v>
      </c>
      <c r="AY663" s="150" t="s">
        <v>125</v>
      </c>
    </row>
    <row r="664" spans="2:65" s="12" customFormat="1" ht="22.5">
      <c r="B664" s="148"/>
      <c r="D664" s="149" t="s">
        <v>134</v>
      </c>
      <c r="E664" s="150" t="s">
        <v>1</v>
      </c>
      <c r="F664" s="151" t="s">
        <v>665</v>
      </c>
      <c r="H664" s="150" t="s">
        <v>1</v>
      </c>
      <c r="I664" s="152"/>
      <c r="L664" s="148"/>
      <c r="M664" s="153"/>
      <c r="T664" s="154"/>
      <c r="AT664" s="150" t="s">
        <v>134</v>
      </c>
      <c r="AU664" s="150" t="s">
        <v>132</v>
      </c>
      <c r="AV664" s="12" t="s">
        <v>81</v>
      </c>
      <c r="AW664" s="12" t="s">
        <v>30</v>
      </c>
      <c r="AX664" s="12" t="s">
        <v>73</v>
      </c>
      <c r="AY664" s="150" t="s">
        <v>125</v>
      </c>
    </row>
    <row r="665" spans="2:65" s="12" customFormat="1" ht="22.5">
      <c r="B665" s="148"/>
      <c r="D665" s="149" t="s">
        <v>134</v>
      </c>
      <c r="E665" s="150" t="s">
        <v>1</v>
      </c>
      <c r="F665" s="151" t="s">
        <v>666</v>
      </c>
      <c r="H665" s="150" t="s">
        <v>1</v>
      </c>
      <c r="I665" s="152"/>
      <c r="L665" s="148"/>
      <c r="M665" s="153"/>
      <c r="T665" s="154"/>
      <c r="AT665" s="150" t="s">
        <v>134</v>
      </c>
      <c r="AU665" s="150" t="s">
        <v>132</v>
      </c>
      <c r="AV665" s="12" t="s">
        <v>81</v>
      </c>
      <c r="AW665" s="12" t="s">
        <v>30</v>
      </c>
      <c r="AX665" s="12" t="s">
        <v>73</v>
      </c>
      <c r="AY665" s="150" t="s">
        <v>125</v>
      </c>
    </row>
    <row r="666" spans="2:65" s="12" customFormat="1" ht="22.5">
      <c r="B666" s="148"/>
      <c r="D666" s="149" t="s">
        <v>134</v>
      </c>
      <c r="E666" s="150" t="s">
        <v>1</v>
      </c>
      <c r="F666" s="151" t="s">
        <v>667</v>
      </c>
      <c r="H666" s="150" t="s">
        <v>1</v>
      </c>
      <c r="I666" s="152"/>
      <c r="L666" s="148"/>
      <c r="M666" s="153"/>
      <c r="T666" s="154"/>
      <c r="AT666" s="150" t="s">
        <v>134</v>
      </c>
      <c r="AU666" s="150" t="s">
        <v>132</v>
      </c>
      <c r="AV666" s="12" t="s">
        <v>81</v>
      </c>
      <c r="AW666" s="12" t="s">
        <v>30</v>
      </c>
      <c r="AX666" s="12" t="s">
        <v>73</v>
      </c>
      <c r="AY666" s="150" t="s">
        <v>125</v>
      </c>
    </row>
    <row r="667" spans="2:65" s="12" customFormat="1" ht="11.25">
      <c r="B667" s="148"/>
      <c r="D667" s="149" t="s">
        <v>134</v>
      </c>
      <c r="E667" s="150" t="s">
        <v>1</v>
      </c>
      <c r="F667" s="151" t="s">
        <v>668</v>
      </c>
      <c r="H667" s="150" t="s">
        <v>1</v>
      </c>
      <c r="I667" s="152"/>
      <c r="L667" s="148"/>
      <c r="M667" s="153"/>
      <c r="T667" s="154"/>
      <c r="AT667" s="150" t="s">
        <v>134</v>
      </c>
      <c r="AU667" s="150" t="s">
        <v>132</v>
      </c>
      <c r="AV667" s="12" t="s">
        <v>81</v>
      </c>
      <c r="AW667" s="12" t="s">
        <v>30</v>
      </c>
      <c r="AX667" s="12" t="s">
        <v>73</v>
      </c>
      <c r="AY667" s="150" t="s">
        <v>125</v>
      </c>
    </row>
    <row r="668" spans="2:65" s="12" customFormat="1" ht="22.5">
      <c r="B668" s="148"/>
      <c r="D668" s="149" t="s">
        <v>134</v>
      </c>
      <c r="E668" s="150" t="s">
        <v>1</v>
      </c>
      <c r="F668" s="151" t="s">
        <v>669</v>
      </c>
      <c r="H668" s="150" t="s">
        <v>1</v>
      </c>
      <c r="I668" s="152"/>
      <c r="L668" s="148"/>
      <c r="M668" s="153"/>
      <c r="T668" s="154"/>
      <c r="AT668" s="150" t="s">
        <v>134</v>
      </c>
      <c r="AU668" s="150" t="s">
        <v>132</v>
      </c>
      <c r="AV668" s="12" t="s">
        <v>81</v>
      </c>
      <c r="AW668" s="12" t="s">
        <v>30</v>
      </c>
      <c r="AX668" s="12" t="s">
        <v>73</v>
      </c>
      <c r="AY668" s="150" t="s">
        <v>125</v>
      </c>
    </row>
    <row r="669" spans="2:65" s="12" customFormat="1" ht="11.25">
      <c r="B669" s="148"/>
      <c r="D669" s="149" t="s">
        <v>134</v>
      </c>
      <c r="E669" s="150" t="s">
        <v>1</v>
      </c>
      <c r="F669" s="151" t="s">
        <v>670</v>
      </c>
      <c r="H669" s="150" t="s">
        <v>1</v>
      </c>
      <c r="I669" s="152"/>
      <c r="L669" s="148"/>
      <c r="M669" s="153"/>
      <c r="T669" s="154"/>
      <c r="AT669" s="150" t="s">
        <v>134</v>
      </c>
      <c r="AU669" s="150" t="s">
        <v>132</v>
      </c>
      <c r="AV669" s="12" t="s">
        <v>81</v>
      </c>
      <c r="AW669" s="12" t="s">
        <v>30</v>
      </c>
      <c r="AX669" s="12" t="s">
        <v>73</v>
      </c>
      <c r="AY669" s="150" t="s">
        <v>125</v>
      </c>
    </row>
    <row r="670" spans="2:65" s="12" customFormat="1" ht="22.5">
      <c r="B670" s="148"/>
      <c r="D670" s="149" t="s">
        <v>134</v>
      </c>
      <c r="E670" s="150" t="s">
        <v>1</v>
      </c>
      <c r="F670" s="151" t="s">
        <v>671</v>
      </c>
      <c r="H670" s="150" t="s">
        <v>1</v>
      </c>
      <c r="I670" s="152"/>
      <c r="L670" s="148"/>
      <c r="M670" s="153"/>
      <c r="T670" s="154"/>
      <c r="AT670" s="150" t="s">
        <v>134</v>
      </c>
      <c r="AU670" s="150" t="s">
        <v>132</v>
      </c>
      <c r="AV670" s="12" t="s">
        <v>81</v>
      </c>
      <c r="AW670" s="12" t="s">
        <v>30</v>
      </c>
      <c r="AX670" s="12" t="s">
        <v>73</v>
      </c>
      <c r="AY670" s="150" t="s">
        <v>125</v>
      </c>
    </row>
    <row r="671" spans="2:65" s="12" customFormat="1" ht="22.5">
      <c r="B671" s="148"/>
      <c r="D671" s="149" t="s">
        <v>134</v>
      </c>
      <c r="E671" s="150" t="s">
        <v>1</v>
      </c>
      <c r="F671" s="151" t="s">
        <v>672</v>
      </c>
      <c r="H671" s="150" t="s">
        <v>1</v>
      </c>
      <c r="I671" s="152"/>
      <c r="L671" s="148"/>
      <c r="M671" s="153"/>
      <c r="T671" s="154"/>
      <c r="AT671" s="150" t="s">
        <v>134</v>
      </c>
      <c r="AU671" s="150" t="s">
        <v>132</v>
      </c>
      <c r="AV671" s="12" t="s">
        <v>81</v>
      </c>
      <c r="AW671" s="12" t="s">
        <v>30</v>
      </c>
      <c r="AX671" s="12" t="s">
        <v>73</v>
      </c>
      <c r="AY671" s="150" t="s">
        <v>125</v>
      </c>
    </row>
    <row r="672" spans="2:65" s="12" customFormat="1" ht="11.25">
      <c r="B672" s="148"/>
      <c r="D672" s="149" t="s">
        <v>134</v>
      </c>
      <c r="E672" s="150" t="s">
        <v>1</v>
      </c>
      <c r="F672" s="151" t="s">
        <v>674</v>
      </c>
      <c r="H672" s="150" t="s">
        <v>1</v>
      </c>
      <c r="I672" s="152"/>
      <c r="L672" s="148"/>
      <c r="M672" s="153"/>
      <c r="T672" s="154"/>
      <c r="AT672" s="150" t="s">
        <v>134</v>
      </c>
      <c r="AU672" s="150" t="s">
        <v>132</v>
      </c>
      <c r="AV672" s="12" t="s">
        <v>81</v>
      </c>
      <c r="AW672" s="12" t="s">
        <v>30</v>
      </c>
      <c r="AX672" s="12" t="s">
        <v>73</v>
      </c>
      <c r="AY672" s="150" t="s">
        <v>125</v>
      </c>
    </row>
    <row r="673" spans="2:65" s="13" customFormat="1" ht="11.25">
      <c r="B673" s="155"/>
      <c r="D673" s="149" t="s">
        <v>134</v>
      </c>
      <c r="E673" s="156" t="s">
        <v>1</v>
      </c>
      <c r="F673" s="157" t="s">
        <v>713</v>
      </c>
      <c r="H673" s="158">
        <v>4</v>
      </c>
      <c r="I673" s="159"/>
      <c r="L673" s="155"/>
      <c r="M673" s="160"/>
      <c r="T673" s="161"/>
      <c r="AT673" s="156" t="s">
        <v>134</v>
      </c>
      <c r="AU673" s="156" t="s">
        <v>132</v>
      </c>
      <c r="AV673" s="13" t="s">
        <v>132</v>
      </c>
      <c r="AW673" s="13" t="s">
        <v>30</v>
      </c>
      <c r="AX673" s="13" t="s">
        <v>73</v>
      </c>
      <c r="AY673" s="156" t="s">
        <v>125</v>
      </c>
    </row>
    <row r="674" spans="2:65" s="14" customFormat="1" ht="11.25">
      <c r="B674" s="162"/>
      <c r="D674" s="149" t="s">
        <v>134</v>
      </c>
      <c r="E674" s="163" t="s">
        <v>1</v>
      </c>
      <c r="F674" s="164" t="s">
        <v>137</v>
      </c>
      <c r="H674" s="165">
        <v>4</v>
      </c>
      <c r="I674" s="166"/>
      <c r="L674" s="162"/>
      <c r="M674" s="167"/>
      <c r="T674" s="168"/>
      <c r="AT674" s="163" t="s">
        <v>134</v>
      </c>
      <c r="AU674" s="163" t="s">
        <v>132</v>
      </c>
      <c r="AV674" s="14" t="s">
        <v>131</v>
      </c>
      <c r="AW674" s="14" t="s">
        <v>30</v>
      </c>
      <c r="AX674" s="14" t="s">
        <v>81</v>
      </c>
      <c r="AY674" s="163" t="s">
        <v>125</v>
      </c>
    </row>
    <row r="675" spans="2:65" s="1" customFormat="1" ht="44.25" customHeight="1">
      <c r="B675" s="133"/>
      <c r="C675" s="134" t="s">
        <v>714</v>
      </c>
      <c r="D675" s="134" t="s">
        <v>127</v>
      </c>
      <c r="E675" s="135" t="s">
        <v>715</v>
      </c>
      <c r="F675" s="136" t="s">
        <v>716</v>
      </c>
      <c r="G675" s="137" t="s">
        <v>327</v>
      </c>
      <c r="H675" s="138">
        <v>5</v>
      </c>
      <c r="I675" s="139"/>
      <c r="J675" s="140">
        <f>ROUND(I675*H675,2)</f>
        <v>0</v>
      </c>
      <c r="K675" s="141"/>
      <c r="L675" s="32"/>
      <c r="M675" s="142" t="s">
        <v>1</v>
      </c>
      <c r="N675" s="143" t="s">
        <v>39</v>
      </c>
      <c r="P675" s="144">
        <f>O675*H675</f>
        <v>0</v>
      </c>
      <c r="Q675" s="144">
        <v>2.5000000000000001E-2</v>
      </c>
      <c r="R675" s="144">
        <f>Q675*H675</f>
        <v>0.125</v>
      </c>
      <c r="S675" s="144">
        <v>0</v>
      </c>
      <c r="T675" s="145">
        <f>S675*H675</f>
        <v>0</v>
      </c>
      <c r="AR675" s="146" t="s">
        <v>214</v>
      </c>
      <c r="AT675" s="146" t="s">
        <v>127</v>
      </c>
      <c r="AU675" s="146" t="s">
        <v>132</v>
      </c>
      <c r="AY675" s="17" t="s">
        <v>125</v>
      </c>
      <c r="BE675" s="147">
        <f>IF(N675="základní",J675,0)</f>
        <v>0</v>
      </c>
      <c r="BF675" s="147">
        <f>IF(N675="snížená",J675,0)</f>
        <v>0</v>
      </c>
      <c r="BG675" s="147">
        <f>IF(N675="zákl. přenesená",J675,0)</f>
        <v>0</v>
      </c>
      <c r="BH675" s="147">
        <f>IF(N675="sníž. přenesená",J675,0)</f>
        <v>0</v>
      </c>
      <c r="BI675" s="147">
        <f>IF(N675="nulová",J675,0)</f>
        <v>0</v>
      </c>
      <c r="BJ675" s="17" t="s">
        <v>132</v>
      </c>
      <c r="BK675" s="147">
        <f>ROUND(I675*H675,2)</f>
        <v>0</v>
      </c>
      <c r="BL675" s="17" t="s">
        <v>214</v>
      </c>
      <c r="BM675" s="146" t="s">
        <v>717</v>
      </c>
    </row>
    <row r="676" spans="2:65" s="12" customFormat="1" ht="11.25">
      <c r="B676" s="148"/>
      <c r="D676" s="149" t="s">
        <v>134</v>
      </c>
      <c r="E676" s="150" t="s">
        <v>1</v>
      </c>
      <c r="F676" s="151" t="s">
        <v>663</v>
      </c>
      <c r="H676" s="150" t="s">
        <v>1</v>
      </c>
      <c r="I676" s="152"/>
      <c r="L676" s="148"/>
      <c r="M676" s="153"/>
      <c r="T676" s="154"/>
      <c r="AT676" s="150" t="s">
        <v>134</v>
      </c>
      <c r="AU676" s="150" t="s">
        <v>132</v>
      </c>
      <c r="AV676" s="12" t="s">
        <v>81</v>
      </c>
      <c r="AW676" s="12" t="s">
        <v>30</v>
      </c>
      <c r="AX676" s="12" t="s">
        <v>73</v>
      </c>
      <c r="AY676" s="150" t="s">
        <v>125</v>
      </c>
    </row>
    <row r="677" spans="2:65" s="12" customFormat="1" ht="11.25">
      <c r="B677" s="148"/>
      <c r="D677" s="149" t="s">
        <v>134</v>
      </c>
      <c r="E677" s="150" t="s">
        <v>1</v>
      </c>
      <c r="F677" s="151" t="s">
        <v>664</v>
      </c>
      <c r="H677" s="150" t="s">
        <v>1</v>
      </c>
      <c r="I677" s="152"/>
      <c r="L677" s="148"/>
      <c r="M677" s="153"/>
      <c r="T677" s="154"/>
      <c r="AT677" s="150" t="s">
        <v>134</v>
      </c>
      <c r="AU677" s="150" t="s">
        <v>132</v>
      </c>
      <c r="AV677" s="12" t="s">
        <v>81</v>
      </c>
      <c r="AW677" s="12" t="s">
        <v>30</v>
      </c>
      <c r="AX677" s="12" t="s">
        <v>73</v>
      </c>
      <c r="AY677" s="150" t="s">
        <v>125</v>
      </c>
    </row>
    <row r="678" spans="2:65" s="12" customFormat="1" ht="22.5">
      <c r="B678" s="148"/>
      <c r="D678" s="149" t="s">
        <v>134</v>
      </c>
      <c r="E678" s="150" t="s">
        <v>1</v>
      </c>
      <c r="F678" s="151" t="s">
        <v>667</v>
      </c>
      <c r="H678" s="150" t="s">
        <v>1</v>
      </c>
      <c r="I678" s="152"/>
      <c r="L678" s="148"/>
      <c r="M678" s="153"/>
      <c r="T678" s="154"/>
      <c r="AT678" s="150" t="s">
        <v>134</v>
      </c>
      <c r="AU678" s="150" t="s">
        <v>132</v>
      </c>
      <c r="AV678" s="12" t="s">
        <v>81</v>
      </c>
      <c r="AW678" s="12" t="s">
        <v>30</v>
      </c>
      <c r="AX678" s="12" t="s">
        <v>73</v>
      </c>
      <c r="AY678" s="150" t="s">
        <v>125</v>
      </c>
    </row>
    <row r="679" spans="2:65" s="12" customFormat="1" ht="11.25">
      <c r="B679" s="148"/>
      <c r="D679" s="149" t="s">
        <v>134</v>
      </c>
      <c r="E679" s="150" t="s">
        <v>1</v>
      </c>
      <c r="F679" s="151" t="s">
        <v>668</v>
      </c>
      <c r="H679" s="150" t="s">
        <v>1</v>
      </c>
      <c r="I679" s="152"/>
      <c r="L679" s="148"/>
      <c r="M679" s="153"/>
      <c r="T679" s="154"/>
      <c r="AT679" s="150" t="s">
        <v>134</v>
      </c>
      <c r="AU679" s="150" t="s">
        <v>132</v>
      </c>
      <c r="AV679" s="12" t="s">
        <v>81</v>
      </c>
      <c r="AW679" s="12" t="s">
        <v>30</v>
      </c>
      <c r="AX679" s="12" t="s">
        <v>73</v>
      </c>
      <c r="AY679" s="150" t="s">
        <v>125</v>
      </c>
    </row>
    <row r="680" spans="2:65" s="12" customFormat="1" ht="22.5">
      <c r="B680" s="148"/>
      <c r="D680" s="149" t="s">
        <v>134</v>
      </c>
      <c r="E680" s="150" t="s">
        <v>1</v>
      </c>
      <c r="F680" s="151" t="s">
        <v>718</v>
      </c>
      <c r="H680" s="150" t="s">
        <v>1</v>
      </c>
      <c r="I680" s="152"/>
      <c r="L680" s="148"/>
      <c r="M680" s="153"/>
      <c r="T680" s="154"/>
      <c r="AT680" s="150" t="s">
        <v>134</v>
      </c>
      <c r="AU680" s="150" t="s">
        <v>132</v>
      </c>
      <c r="AV680" s="12" t="s">
        <v>81</v>
      </c>
      <c r="AW680" s="12" t="s">
        <v>30</v>
      </c>
      <c r="AX680" s="12" t="s">
        <v>73</v>
      </c>
      <c r="AY680" s="150" t="s">
        <v>125</v>
      </c>
    </row>
    <row r="681" spans="2:65" s="12" customFormat="1" ht="11.25">
      <c r="B681" s="148"/>
      <c r="D681" s="149" t="s">
        <v>134</v>
      </c>
      <c r="E681" s="150" t="s">
        <v>1</v>
      </c>
      <c r="F681" s="151" t="s">
        <v>719</v>
      </c>
      <c r="H681" s="150" t="s">
        <v>1</v>
      </c>
      <c r="I681" s="152"/>
      <c r="L681" s="148"/>
      <c r="M681" s="153"/>
      <c r="T681" s="154"/>
      <c r="AT681" s="150" t="s">
        <v>134</v>
      </c>
      <c r="AU681" s="150" t="s">
        <v>132</v>
      </c>
      <c r="AV681" s="12" t="s">
        <v>81</v>
      </c>
      <c r="AW681" s="12" t="s">
        <v>30</v>
      </c>
      <c r="AX681" s="12" t="s">
        <v>73</v>
      </c>
      <c r="AY681" s="150" t="s">
        <v>125</v>
      </c>
    </row>
    <row r="682" spans="2:65" s="12" customFormat="1" ht="22.5">
      <c r="B682" s="148"/>
      <c r="D682" s="149" t="s">
        <v>134</v>
      </c>
      <c r="E682" s="150" t="s">
        <v>1</v>
      </c>
      <c r="F682" s="151" t="s">
        <v>720</v>
      </c>
      <c r="H682" s="150" t="s">
        <v>1</v>
      </c>
      <c r="I682" s="152"/>
      <c r="L682" s="148"/>
      <c r="M682" s="153"/>
      <c r="T682" s="154"/>
      <c r="AT682" s="150" t="s">
        <v>134</v>
      </c>
      <c r="AU682" s="150" t="s">
        <v>132</v>
      </c>
      <c r="AV682" s="12" t="s">
        <v>81</v>
      </c>
      <c r="AW682" s="12" t="s">
        <v>30</v>
      </c>
      <c r="AX682" s="12" t="s">
        <v>73</v>
      </c>
      <c r="AY682" s="150" t="s">
        <v>125</v>
      </c>
    </row>
    <row r="683" spans="2:65" s="12" customFormat="1" ht="11.25">
      <c r="B683" s="148"/>
      <c r="D683" s="149" t="s">
        <v>134</v>
      </c>
      <c r="E683" s="150" t="s">
        <v>1</v>
      </c>
      <c r="F683" s="151" t="s">
        <v>674</v>
      </c>
      <c r="H683" s="150" t="s">
        <v>1</v>
      </c>
      <c r="I683" s="152"/>
      <c r="L683" s="148"/>
      <c r="M683" s="153"/>
      <c r="T683" s="154"/>
      <c r="AT683" s="150" t="s">
        <v>134</v>
      </c>
      <c r="AU683" s="150" t="s">
        <v>132</v>
      </c>
      <c r="AV683" s="12" t="s">
        <v>81</v>
      </c>
      <c r="AW683" s="12" t="s">
        <v>30</v>
      </c>
      <c r="AX683" s="12" t="s">
        <v>73</v>
      </c>
      <c r="AY683" s="150" t="s">
        <v>125</v>
      </c>
    </row>
    <row r="684" spans="2:65" s="13" customFormat="1" ht="11.25">
      <c r="B684" s="155"/>
      <c r="D684" s="149" t="s">
        <v>134</v>
      </c>
      <c r="E684" s="156" t="s">
        <v>1</v>
      </c>
      <c r="F684" s="157" t="s">
        <v>721</v>
      </c>
      <c r="H684" s="158">
        <v>5</v>
      </c>
      <c r="I684" s="159"/>
      <c r="L684" s="155"/>
      <c r="M684" s="160"/>
      <c r="T684" s="161"/>
      <c r="AT684" s="156" t="s">
        <v>134</v>
      </c>
      <c r="AU684" s="156" t="s">
        <v>132</v>
      </c>
      <c r="AV684" s="13" t="s">
        <v>132</v>
      </c>
      <c r="AW684" s="13" t="s">
        <v>30</v>
      </c>
      <c r="AX684" s="13" t="s">
        <v>73</v>
      </c>
      <c r="AY684" s="156" t="s">
        <v>125</v>
      </c>
    </row>
    <row r="685" spans="2:65" s="14" customFormat="1" ht="11.25">
      <c r="B685" s="162"/>
      <c r="D685" s="149" t="s">
        <v>134</v>
      </c>
      <c r="E685" s="163" t="s">
        <v>1</v>
      </c>
      <c r="F685" s="164" t="s">
        <v>137</v>
      </c>
      <c r="H685" s="165">
        <v>5</v>
      </c>
      <c r="I685" s="166"/>
      <c r="L685" s="162"/>
      <c r="M685" s="167"/>
      <c r="T685" s="168"/>
      <c r="AT685" s="163" t="s">
        <v>134</v>
      </c>
      <c r="AU685" s="163" t="s">
        <v>132</v>
      </c>
      <c r="AV685" s="14" t="s">
        <v>131</v>
      </c>
      <c r="AW685" s="14" t="s">
        <v>30</v>
      </c>
      <c r="AX685" s="14" t="s">
        <v>81</v>
      </c>
      <c r="AY685" s="163" t="s">
        <v>125</v>
      </c>
    </row>
    <row r="686" spans="2:65" s="1" customFormat="1" ht="49.15" customHeight="1">
      <c r="B686" s="133"/>
      <c r="C686" s="134" t="s">
        <v>722</v>
      </c>
      <c r="D686" s="134" t="s">
        <v>127</v>
      </c>
      <c r="E686" s="135" t="s">
        <v>723</v>
      </c>
      <c r="F686" s="136" t="s">
        <v>724</v>
      </c>
      <c r="G686" s="137" t="s">
        <v>327</v>
      </c>
      <c r="H686" s="138">
        <v>1</v>
      </c>
      <c r="I686" s="139"/>
      <c r="J686" s="140">
        <f>ROUND(I686*H686,2)</f>
        <v>0</v>
      </c>
      <c r="K686" s="141"/>
      <c r="L686" s="32"/>
      <c r="M686" s="142" t="s">
        <v>1</v>
      </c>
      <c r="N686" s="143" t="s">
        <v>39</v>
      </c>
      <c r="P686" s="144">
        <f>O686*H686</f>
        <v>0</v>
      </c>
      <c r="Q686" s="144">
        <v>0.16600000000000001</v>
      </c>
      <c r="R686" s="144">
        <f>Q686*H686</f>
        <v>0.16600000000000001</v>
      </c>
      <c r="S686" s="144">
        <v>0</v>
      </c>
      <c r="T686" s="145">
        <f>S686*H686</f>
        <v>0</v>
      </c>
      <c r="AR686" s="146" t="s">
        <v>214</v>
      </c>
      <c r="AT686" s="146" t="s">
        <v>127</v>
      </c>
      <c r="AU686" s="146" t="s">
        <v>132</v>
      </c>
      <c r="AY686" s="17" t="s">
        <v>125</v>
      </c>
      <c r="BE686" s="147">
        <f>IF(N686="základní",J686,0)</f>
        <v>0</v>
      </c>
      <c r="BF686" s="147">
        <f>IF(N686="snížená",J686,0)</f>
        <v>0</v>
      </c>
      <c r="BG686" s="147">
        <f>IF(N686="zákl. přenesená",J686,0)</f>
        <v>0</v>
      </c>
      <c r="BH686" s="147">
        <f>IF(N686="sníž. přenesená",J686,0)</f>
        <v>0</v>
      </c>
      <c r="BI686" s="147">
        <f>IF(N686="nulová",J686,0)</f>
        <v>0</v>
      </c>
      <c r="BJ686" s="17" t="s">
        <v>132</v>
      </c>
      <c r="BK686" s="147">
        <f>ROUND(I686*H686,2)</f>
        <v>0</v>
      </c>
      <c r="BL686" s="17" t="s">
        <v>214</v>
      </c>
      <c r="BM686" s="146" t="s">
        <v>725</v>
      </c>
    </row>
    <row r="687" spans="2:65" s="12" customFormat="1" ht="11.25">
      <c r="B687" s="148"/>
      <c r="D687" s="149" t="s">
        <v>134</v>
      </c>
      <c r="E687" s="150" t="s">
        <v>1</v>
      </c>
      <c r="F687" s="151" t="s">
        <v>663</v>
      </c>
      <c r="H687" s="150" t="s">
        <v>1</v>
      </c>
      <c r="I687" s="152"/>
      <c r="L687" s="148"/>
      <c r="M687" s="153"/>
      <c r="T687" s="154"/>
      <c r="AT687" s="150" t="s">
        <v>134</v>
      </c>
      <c r="AU687" s="150" t="s">
        <v>132</v>
      </c>
      <c r="AV687" s="12" t="s">
        <v>81</v>
      </c>
      <c r="AW687" s="12" t="s">
        <v>30</v>
      </c>
      <c r="AX687" s="12" t="s">
        <v>73</v>
      </c>
      <c r="AY687" s="150" t="s">
        <v>125</v>
      </c>
    </row>
    <row r="688" spans="2:65" s="12" customFormat="1" ht="11.25">
      <c r="B688" s="148"/>
      <c r="D688" s="149" t="s">
        <v>134</v>
      </c>
      <c r="E688" s="150" t="s">
        <v>1</v>
      </c>
      <c r="F688" s="151" t="s">
        <v>664</v>
      </c>
      <c r="H688" s="150" t="s">
        <v>1</v>
      </c>
      <c r="I688" s="152"/>
      <c r="L688" s="148"/>
      <c r="M688" s="153"/>
      <c r="T688" s="154"/>
      <c r="AT688" s="150" t="s">
        <v>134</v>
      </c>
      <c r="AU688" s="150" t="s">
        <v>132</v>
      </c>
      <c r="AV688" s="12" t="s">
        <v>81</v>
      </c>
      <c r="AW688" s="12" t="s">
        <v>30</v>
      </c>
      <c r="AX688" s="12" t="s">
        <v>73</v>
      </c>
      <c r="AY688" s="150" t="s">
        <v>125</v>
      </c>
    </row>
    <row r="689" spans="2:65" s="12" customFormat="1" ht="22.5">
      <c r="B689" s="148"/>
      <c r="D689" s="149" t="s">
        <v>134</v>
      </c>
      <c r="E689" s="150" t="s">
        <v>1</v>
      </c>
      <c r="F689" s="151" t="s">
        <v>667</v>
      </c>
      <c r="H689" s="150" t="s">
        <v>1</v>
      </c>
      <c r="I689" s="152"/>
      <c r="L689" s="148"/>
      <c r="M689" s="153"/>
      <c r="T689" s="154"/>
      <c r="AT689" s="150" t="s">
        <v>134</v>
      </c>
      <c r="AU689" s="150" t="s">
        <v>132</v>
      </c>
      <c r="AV689" s="12" t="s">
        <v>81</v>
      </c>
      <c r="AW689" s="12" t="s">
        <v>30</v>
      </c>
      <c r="AX689" s="12" t="s">
        <v>73</v>
      </c>
      <c r="AY689" s="150" t="s">
        <v>125</v>
      </c>
    </row>
    <row r="690" spans="2:65" s="12" customFormat="1" ht="11.25">
      <c r="B690" s="148"/>
      <c r="D690" s="149" t="s">
        <v>134</v>
      </c>
      <c r="E690" s="150" t="s">
        <v>1</v>
      </c>
      <c r="F690" s="151" t="s">
        <v>668</v>
      </c>
      <c r="H690" s="150" t="s">
        <v>1</v>
      </c>
      <c r="I690" s="152"/>
      <c r="L690" s="148"/>
      <c r="M690" s="153"/>
      <c r="T690" s="154"/>
      <c r="AT690" s="150" t="s">
        <v>134</v>
      </c>
      <c r="AU690" s="150" t="s">
        <v>132</v>
      </c>
      <c r="AV690" s="12" t="s">
        <v>81</v>
      </c>
      <c r="AW690" s="12" t="s">
        <v>30</v>
      </c>
      <c r="AX690" s="12" t="s">
        <v>73</v>
      </c>
      <c r="AY690" s="150" t="s">
        <v>125</v>
      </c>
    </row>
    <row r="691" spans="2:65" s="12" customFormat="1" ht="22.5">
      <c r="B691" s="148"/>
      <c r="D691" s="149" t="s">
        <v>134</v>
      </c>
      <c r="E691" s="150" t="s">
        <v>1</v>
      </c>
      <c r="F691" s="151" t="s">
        <v>726</v>
      </c>
      <c r="H691" s="150" t="s">
        <v>1</v>
      </c>
      <c r="I691" s="152"/>
      <c r="L691" s="148"/>
      <c r="M691" s="153"/>
      <c r="T691" s="154"/>
      <c r="AT691" s="150" t="s">
        <v>134</v>
      </c>
      <c r="AU691" s="150" t="s">
        <v>132</v>
      </c>
      <c r="AV691" s="12" t="s">
        <v>81</v>
      </c>
      <c r="AW691" s="12" t="s">
        <v>30</v>
      </c>
      <c r="AX691" s="12" t="s">
        <v>73</v>
      </c>
      <c r="AY691" s="150" t="s">
        <v>125</v>
      </c>
    </row>
    <row r="692" spans="2:65" s="12" customFormat="1" ht="11.25">
      <c r="B692" s="148"/>
      <c r="D692" s="149" t="s">
        <v>134</v>
      </c>
      <c r="E692" s="150" t="s">
        <v>1</v>
      </c>
      <c r="F692" s="151" t="s">
        <v>719</v>
      </c>
      <c r="H692" s="150" t="s">
        <v>1</v>
      </c>
      <c r="I692" s="152"/>
      <c r="L692" s="148"/>
      <c r="M692" s="153"/>
      <c r="T692" s="154"/>
      <c r="AT692" s="150" t="s">
        <v>134</v>
      </c>
      <c r="AU692" s="150" t="s">
        <v>132</v>
      </c>
      <c r="AV692" s="12" t="s">
        <v>81</v>
      </c>
      <c r="AW692" s="12" t="s">
        <v>30</v>
      </c>
      <c r="AX692" s="12" t="s">
        <v>73</v>
      </c>
      <c r="AY692" s="150" t="s">
        <v>125</v>
      </c>
    </row>
    <row r="693" spans="2:65" s="12" customFormat="1" ht="22.5">
      <c r="B693" s="148"/>
      <c r="D693" s="149" t="s">
        <v>134</v>
      </c>
      <c r="E693" s="150" t="s">
        <v>1</v>
      </c>
      <c r="F693" s="151" t="s">
        <v>727</v>
      </c>
      <c r="H693" s="150" t="s">
        <v>1</v>
      </c>
      <c r="I693" s="152"/>
      <c r="L693" s="148"/>
      <c r="M693" s="153"/>
      <c r="T693" s="154"/>
      <c r="AT693" s="150" t="s">
        <v>134</v>
      </c>
      <c r="AU693" s="150" t="s">
        <v>132</v>
      </c>
      <c r="AV693" s="12" t="s">
        <v>81</v>
      </c>
      <c r="AW693" s="12" t="s">
        <v>30</v>
      </c>
      <c r="AX693" s="12" t="s">
        <v>73</v>
      </c>
      <c r="AY693" s="150" t="s">
        <v>125</v>
      </c>
    </row>
    <row r="694" spans="2:65" s="12" customFormat="1" ht="11.25">
      <c r="B694" s="148"/>
      <c r="D694" s="149" t="s">
        <v>134</v>
      </c>
      <c r="E694" s="150" t="s">
        <v>1</v>
      </c>
      <c r="F694" s="151" t="s">
        <v>728</v>
      </c>
      <c r="H694" s="150" t="s">
        <v>1</v>
      </c>
      <c r="I694" s="152"/>
      <c r="L694" s="148"/>
      <c r="M694" s="153"/>
      <c r="T694" s="154"/>
      <c r="AT694" s="150" t="s">
        <v>134</v>
      </c>
      <c r="AU694" s="150" t="s">
        <v>132</v>
      </c>
      <c r="AV694" s="12" t="s">
        <v>81</v>
      </c>
      <c r="AW694" s="12" t="s">
        <v>30</v>
      </c>
      <c r="AX694" s="12" t="s">
        <v>73</v>
      </c>
      <c r="AY694" s="150" t="s">
        <v>125</v>
      </c>
    </row>
    <row r="695" spans="2:65" s="12" customFormat="1" ht="11.25">
      <c r="B695" s="148"/>
      <c r="D695" s="149" t="s">
        <v>134</v>
      </c>
      <c r="E695" s="150" t="s">
        <v>1</v>
      </c>
      <c r="F695" s="151" t="s">
        <v>729</v>
      </c>
      <c r="H695" s="150" t="s">
        <v>1</v>
      </c>
      <c r="I695" s="152"/>
      <c r="L695" s="148"/>
      <c r="M695" s="153"/>
      <c r="T695" s="154"/>
      <c r="AT695" s="150" t="s">
        <v>134</v>
      </c>
      <c r="AU695" s="150" t="s">
        <v>132</v>
      </c>
      <c r="AV695" s="12" t="s">
        <v>81</v>
      </c>
      <c r="AW695" s="12" t="s">
        <v>30</v>
      </c>
      <c r="AX695" s="12" t="s">
        <v>73</v>
      </c>
      <c r="AY695" s="150" t="s">
        <v>125</v>
      </c>
    </row>
    <row r="696" spans="2:65" s="13" customFormat="1" ht="11.25">
      <c r="B696" s="155"/>
      <c r="D696" s="149" t="s">
        <v>134</v>
      </c>
      <c r="E696" s="156" t="s">
        <v>1</v>
      </c>
      <c r="F696" s="157" t="s">
        <v>730</v>
      </c>
      <c r="H696" s="158">
        <v>1</v>
      </c>
      <c r="I696" s="159"/>
      <c r="L696" s="155"/>
      <c r="M696" s="160"/>
      <c r="T696" s="161"/>
      <c r="AT696" s="156" t="s">
        <v>134</v>
      </c>
      <c r="AU696" s="156" t="s">
        <v>132</v>
      </c>
      <c r="AV696" s="13" t="s">
        <v>132</v>
      </c>
      <c r="AW696" s="13" t="s">
        <v>30</v>
      </c>
      <c r="AX696" s="13" t="s">
        <v>73</v>
      </c>
      <c r="AY696" s="156" t="s">
        <v>125</v>
      </c>
    </row>
    <row r="697" spans="2:65" s="14" customFormat="1" ht="11.25">
      <c r="B697" s="162"/>
      <c r="D697" s="149" t="s">
        <v>134</v>
      </c>
      <c r="E697" s="163" t="s">
        <v>1</v>
      </c>
      <c r="F697" s="164" t="s">
        <v>137</v>
      </c>
      <c r="H697" s="165">
        <v>1</v>
      </c>
      <c r="I697" s="166"/>
      <c r="L697" s="162"/>
      <c r="M697" s="167"/>
      <c r="T697" s="168"/>
      <c r="AT697" s="163" t="s">
        <v>134</v>
      </c>
      <c r="AU697" s="163" t="s">
        <v>132</v>
      </c>
      <c r="AV697" s="14" t="s">
        <v>131</v>
      </c>
      <c r="AW697" s="14" t="s">
        <v>30</v>
      </c>
      <c r="AX697" s="14" t="s">
        <v>81</v>
      </c>
      <c r="AY697" s="163" t="s">
        <v>125</v>
      </c>
    </row>
    <row r="698" spans="2:65" s="1" customFormat="1" ht="44.25" customHeight="1">
      <c r="B698" s="133"/>
      <c r="C698" s="134" t="s">
        <v>731</v>
      </c>
      <c r="D698" s="134" t="s">
        <v>127</v>
      </c>
      <c r="E698" s="135" t="s">
        <v>732</v>
      </c>
      <c r="F698" s="136" t="s">
        <v>733</v>
      </c>
      <c r="G698" s="137" t="s">
        <v>327</v>
      </c>
      <c r="H698" s="138">
        <v>2</v>
      </c>
      <c r="I698" s="139"/>
      <c r="J698" s="140">
        <f>ROUND(I698*H698,2)</f>
        <v>0</v>
      </c>
      <c r="K698" s="141"/>
      <c r="L698" s="32"/>
      <c r="M698" s="142" t="s">
        <v>1</v>
      </c>
      <c r="N698" s="143" t="s">
        <v>39</v>
      </c>
      <c r="P698" s="144">
        <f>O698*H698</f>
        <v>0</v>
      </c>
      <c r="Q698" s="144">
        <v>1.4999999999999999E-2</v>
      </c>
      <c r="R698" s="144">
        <f>Q698*H698</f>
        <v>0.03</v>
      </c>
      <c r="S698" s="144">
        <v>0</v>
      </c>
      <c r="T698" s="145">
        <f>S698*H698</f>
        <v>0</v>
      </c>
      <c r="AR698" s="146" t="s">
        <v>214</v>
      </c>
      <c r="AT698" s="146" t="s">
        <v>127</v>
      </c>
      <c r="AU698" s="146" t="s">
        <v>132</v>
      </c>
      <c r="AY698" s="17" t="s">
        <v>125</v>
      </c>
      <c r="BE698" s="147">
        <f>IF(N698="základní",J698,0)</f>
        <v>0</v>
      </c>
      <c r="BF698" s="147">
        <f>IF(N698="snížená",J698,0)</f>
        <v>0</v>
      </c>
      <c r="BG698" s="147">
        <f>IF(N698="zákl. přenesená",J698,0)</f>
        <v>0</v>
      </c>
      <c r="BH698" s="147">
        <f>IF(N698="sníž. přenesená",J698,0)</f>
        <v>0</v>
      </c>
      <c r="BI698" s="147">
        <f>IF(N698="nulová",J698,0)</f>
        <v>0</v>
      </c>
      <c r="BJ698" s="17" t="s">
        <v>132</v>
      </c>
      <c r="BK698" s="147">
        <f>ROUND(I698*H698,2)</f>
        <v>0</v>
      </c>
      <c r="BL698" s="17" t="s">
        <v>214</v>
      </c>
      <c r="BM698" s="146" t="s">
        <v>734</v>
      </c>
    </row>
    <row r="699" spans="2:65" s="12" customFormat="1" ht="11.25">
      <c r="B699" s="148"/>
      <c r="D699" s="149" t="s">
        <v>134</v>
      </c>
      <c r="E699" s="150" t="s">
        <v>1</v>
      </c>
      <c r="F699" s="151" t="s">
        <v>663</v>
      </c>
      <c r="H699" s="150" t="s">
        <v>1</v>
      </c>
      <c r="I699" s="152"/>
      <c r="L699" s="148"/>
      <c r="M699" s="153"/>
      <c r="T699" s="154"/>
      <c r="AT699" s="150" t="s">
        <v>134</v>
      </c>
      <c r="AU699" s="150" t="s">
        <v>132</v>
      </c>
      <c r="AV699" s="12" t="s">
        <v>81</v>
      </c>
      <c r="AW699" s="12" t="s">
        <v>30</v>
      </c>
      <c r="AX699" s="12" t="s">
        <v>73</v>
      </c>
      <c r="AY699" s="150" t="s">
        <v>125</v>
      </c>
    </row>
    <row r="700" spans="2:65" s="12" customFormat="1" ht="11.25">
      <c r="B700" s="148"/>
      <c r="D700" s="149" t="s">
        <v>134</v>
      </c>
      <c r="E700" s="150" t="s">
        <v>1</v>
      </c>
      <c r="F700" s="151" t="s">
        <v>664</v>
      </c>
      <c r="H700" s="150" t="s">
        <v>1</v>
      </c>
      <c r="I700" s="152"/>
      <c r="L700" s="148"/>
      <c r="M700" s="153"/>
      <c r="T700" s="154"/>
      <c r="AT700" s="150" t="s">
        <v>134</v>
      </c>
      <c r="AU700" s="150" t="s">
        <v>132</v>
      </c>
      <c r="AV700" s="12" t="s">
        <v>81</v>
      </c>
      <c r="AW700" s="12" t="s">
        <v>30</v>
      </c>
      <c r="AX700" s="12" t="s">
        <v>73</v>
      </c>
      <c r="AY700" s="150" t="s">
        <v>125</v>
      </c>
    </row>
    <row r="701" spans="2:65" s="12" customFormat="1" ht="22.5">
      <c r="B701" s="148"/>
      <c r="D701" s="149" t="s">
        <v>134</v>
      </c>
      <c r="E701" s="150" t="s">
        <v>1</v>
      </c>
      <c r="F701" s="151" t="s">
        <v>665</v>
      </c>
      <c r="H701" s="150" t="s">
        <v>1</v>
      </c>
      <c r="I701" s="152"/>
      <c r="L701" s="148"/>
      <c r="M701" s="153"/>
      <c r="T701" s="154"/>
      <c r="AT701" s="150" t="s">
        <v>134</v>
      </c>
      <c r="AU701" s="150" t="s">
        <v>132</v>
      </c>
      <c r="AV701" s="12" t="s">
        <v>81</v>
      </c>
      <c r="AW701" s="12" t="s">
        <v>30</v>
      </c>
      <c r="AX701" s="12" t="s">
        <v>73</v>
      </c>
      <c r="AY701" s="150" t="s">
        <v>125</v>
      </c>
    </row>
    <row r="702" spans="2:65" s="12" customFormat="1" ht="22.5">
      <c r="B702" s="148"/>
      <c r="D702" s="149" t="s">
        <v>134</v>
      </c>
      <c r="E702" s="150" t="s">
        <v>1</v>
      </c>
      <c r="F702" s="151" t="s">
        <v>666</v>
      </c>
      <c r="H702" s="150" t="s">
        <v>1</v>
      </c>
      <c r="I702" s="152"/>
      <c r="L702" s="148"/>
      <c r="M702" s="153"/>
      <c r="T702" s="154"/>
      <c r="AT702" s="150" t="s">
        <v>134</v>
      </c>
      <c r="AU702" s="150" t="s">
        <v>132</v>
      </c>
      <c r="AV702" s="12" t="s">
        <v>81</v>
      </c>
      <c r="AW702" s="12" t="s">
        <v>30</v>
      </c>
      <c r="AX702" s="12" t="s">
        <v>73</v>
      </c>
      <c r="AY702" s="150" t="s">
        <v>125</v>
      </c>
    </row>
    <row r="703" spans="2:65" s="12" customFormat="1" ht="22.5">
      <c r="B703" s="148"/>
      <c r="D703" s="149" t="s">
        <v>134</v>
      </c>
      <c r="E703" s="150" t="s">
        <v>1</v>
      </c>
      <c r="F703" s="151" t="s">
        <v>735</v>
      </c>
      <c r="H703" s="150" t="s">
        <v>1</v>
      </c>
      <c r="I703" s="152"/>
      <c r="L703" s="148"/>
      <c r="M703" s="153"/>
      <c r="T703" s="154"/>
      <c r="AT703" s="150" t="s">
        <v>134</v>
      </c>
      <c r="AU703" s="150" t="s">
        <v>132</v>
      </c>
      <c r="AV703" s="12" t="s">
        <v>81</v>
      </c>
      <c r="AW703" s="12" t="s">
        <v>30</v>
      </c>
      <c r="AX703" s="12" t="s">
        <v>73</v>
      </c>
      <c r="AY703" s="150" t="s">
        <v>125</v>
      </c>
    </row>
    <row r="704" spans="2:65" s="12" customFormat="1" ht="11.25">
      <c r="B704" s="148"/>
      <c r="D704" s="149" t="s">
        <v>134</v>
      </c>
      <c r="E704" s="150" t="s">
        <v>1</v>
      </c>
      <c r="F704" s="151" t="s">
        <v>668</v>
      </c>
      <c r="H704" s="150" t="s">
        <v>1</v>
      </c>
      <c r="I704" s="152"/>
      <c r="L704" s="148"/>
      <c r="M704" s="153"/>
      <c r="T704" s="154"/>
      <c r="AT704" s="150" t="s">
        <v>134</v>
      </c>
      <c r="AU704" s="150" t="s">
        <v>132</v>
      </c>
      <c r="AV704" s="12" t="s">
        <v>81</v>
      </c>
      <c r="AW704" s="12" t="s">
        <v>30</v>
      </c>
      <c r="AX704" s="12" t="s">
        <v>73</v>
      </c>
      <c r="AY704" s="150" t="s">
        <v>125</v>
      </c>
    </row>
    <row r="705" spans="2:65" s="12" customFormat="1" ht="22.5">
      <c r="B705" s="148"/>
      <c r="D705" s="149" t="s">
        <v>134</v>
      </c>
      <c r="E705" s="150" t="s">
        <v>1</v>
      </c>
      <c r="F705" s="151" t="s">
        <v>669</v>
      </c>
      <c r="H705" s="150" t="s">
        <v>1</v>
      </c>
      <c r="I705" s="152"/>
      <c r="L705" s="148"/>
      <c r="M705" s="153"/>
      <c r="T705" s="154"/>
      <c r="AT705" s="150" t="s">
        <v>134</v>
      </c>
      <c r="AU705" s="150" t="s">
        <v>132</v>
      </c>
      <c r="AV705" s="12" t="s">
        <v>81</v>
      </c>
      <c r="AW705" s="12" t="s">
        <v>30</v>
      </c>
      <c r="AX705" s="12" t="s">
        <v>73</v>
      </c>
      <c r="AY705" s="150" t="s">
        <v>125</v>
      </c>
    </row>
    <row r="706" spans="2:65" s="12" customFormat="1" ht="11.25">
      <c r="B706" s="148"/>
      <c r="D706" s="149" t="s">
        <v>134</v>
      </c>
      <c r="E706" s="150" t="s">
        <v>1</v>
      </c>
      <c r="F706" s="151" t="s">
        <v>670</v>
      </c>
      <c r="H706" s="150" t="s">
        <v>1</v>
      </c>
      <c r="I706" s="152"/>
      <c r="L706" s="148"/>
      <c r="M706" s="153"/>
      <c r="T706" s="154"/>
      <c r="AT706" s="150" t="s">
        <v>134</v>
      </c>
      <c r="AU706" s="150" t="s">
        <v>132</v>
      </c>
      <c r="AV706" s="12" t="s">
        <v>81</v>
      </c>
      <c r="AW706" s="12" t="s">
        <v>30</v>
      </c>
      <c r="AX706" s="12" t="s">
        <v>73</v>
      </c>
      <c r="AY706" s="150" t="s">
        <v>125</v>
      </c>
    </row>
    <row r="707" spans="2:65" s="12" customFormat="1" ht="22.5">
      <c r="B707" s="148"/>
      <c r="D707" s="149" t="s">
        <v>134</v>
      </c>
      <c r="E707" s="150" t="s">
        <v>1</v>
      </c>
      <c r="F707" s="151" t="s">
        <v>671</v>
      </c>
      <c r="H707" s="150" t="s">
        <v>1</v>
      </c>
      <c r="I707" s="152"/>
      <c r="L707" s="148"/>
      <c r="M707" s="153"/>
      <c r="T707" s="154"/>
      <c r="AT707" s="150" t="s">
        <v>134</v>
      </c>
      <c r="AU707" s="150" t="s">
        <v>132</v>
      </c>
      <c r="AV707" s="12" t="s">
        <v>81</v>
      </c>
      <c r="AW707" s="12" t="s">
        <v>30</v>
      </c>
      <c r="AX707" s="12" t="s">
        <v>73</v>
      </c>
      <c r="AY707" s="150" t="s">
        <v>125</v>
      </c>
    </row>
    <row r="708" spans="2:65" s="12" customFormat="1" ht="22.5">
      <c r="B708" s="148"/>
      <c r="D708" s="149" t="s">
        <v>134</v>
      </c>
      <c r="E708" s="150" t="s">
        <v>1</v>
      </c>
      <c r="F708" s="151" t="s">
        <v>672</v>
      </c>
      <c r="H708" s="150" t="s">
        <v>1</v>
      </c>
      <c r="I708" s="152"/>
      <c r="L708" s="148"/>
      <c r="M708" s="153"/>
      <c r="T708" s="154"/>
      <c r="AT708" s="150" t="s">
        <v>134</v>
      </c>
      <c r="AU708" s="150" t="s">
        <v>132</v>
      </c>
      <c r="AV708" s="12" t="s">
        <v>81</v>
      </c>
      <c r="AW708" s="12" t="s">
        <v>30</v>
      </c>
      <c r="AX708" s="12" t="s">
        <v>73</v>
      </c>
      <c r="AY708" s="150" t="s">
        <v>125</v>
      </c>
    </row>
    <row r="709" spans="2:65" s="12" customFormat="1" ht="11.25">
      <c r="B709" s="148"/>
      <c r="D709" s="149" t="s">
        <v>134</v>
      </c>
      <c r="E709" s="150" t="s">
        <v>1</v>
      </c>
      <c r="F709" s="151" t="s">
        <v>674</v>
      </c>
      <c r="H709" s="150" t="s">
        <v>1</v>
      </c>
      <c r="I709" s="152"/>
      <c r="L709" s="148"/>
      <c r="M709" s="153"/>
      <c r="T709" s="154"/>
      <c r="AT709" s="150" t="s">
        <v>134</v>
      </c>
      <c r="AU709" s="150" t="s">
        <v>132</v>
      </c>
      <c r="AV709" s="12" t="s">
        <v>81</v>
      </c>
      <c r="AW709" s="12" t="s">
        <v>30</v>
      </c>
      <c r="AX709" s="12" t="s">
        <v>73</v>
      </c>
      <c r="AY709" s="150" t="s">
        <v>125</v>
      </c>
    </row>
    <row r="710" spans="2:65" s="13" customFormat="1" ht="11.25">
      <c r="B710" s="155"/>
      <c r="D710" s="149" t="s">
        <v>134</v>
      </c>
      <c r="E710" s="156" t="s">
        <v>1</v>
      </c>
      <c r="F710" s="157" t="s">
        <v>736</v>
      </c>
      <c r="H710" s="158">
        <v>2</v>
      </c>
      <c r="I710" s="159"/>
      <c r="L710" s="155"/>
      <c r="M710" s="160"/>
      <c r="T710" s="161"/>
      <c r="AT710" s="156" t="s">
        <v>134</v>
      </c>
      <c r="AU710" s="156" t="s">
        <v>132</v>
      </c>
      <c r="AV710" s="13" t="s">
        <v>132</v>
      </c>
      <c r="AW710" s="13" t="s">
        <v>30</v>
      </c>
      <c r="AX710" s="13" t="s">
        <v>73</v>
      </c>
      <c r="AY710" s="156" t="s">
        <v>125</v>
      </c>
    </row>
    <row r="711" spans="2:65" s="14" customFormat="1" ht="11.25">
      <c r="B711" s="162"/>
      <c r="D711" s="149" t="s">
        <v>134</v>
      </c>
      <c r="E711" s="163" t="s">
        <v>1</v>
      </c>
      <c r="F711" s="164" t="s">
        <v>137</v>
      </c>
      <c r="H711" s="165">
        <v>2</v>
      </c>
      <c r="I711" s="166"/>
      <c r="L711" s="162"/>
      <c r="M711" s="167"/>
      <c r="T711" s="168"/>
      <c r="AT711" s="163" t="s">
        <v>134</v>
      </c>
      <c r="AU711" s="163" t="s">
        <v>132</v>
      </c>
      <c r="AV711" s="14" t="s">
        <v>131</v>
      </c>
      <c r="AW711" s="14" t="s">
        <v>30</v>
      </c>
      <c r="AX711" s="14" t="s">
        <v>81</v>
      </c>
      <c r="AY711" s="163" t="s">
        <v>125</v>
      </c>
    </row>
    <row r="712" spans="2:65" s="1" customFormat="1" ht="44.25" customHeight="1">
      <c r="B712" s="133"/>
      <c r="C712" s="134" t="s">
        <v>737</v>
      </c>
      <c r="D712" s="134" t="s">
        <v>127</v>
      </c>
      <c r="E712" s="135" t="s">
        <v>738</v>
      </c>
      <c r="F712" s="136" t="s">
        <v>739</v>
      </c>
      <c r="G712" s="137" t="s">
        <v>327</v>
      </c>
      <c r="H712" s="138">
        <v>2</v>
      </c>
      <c r="I712" s="139"/>
      <c r="J712" s="140">
        <f>ROUND(I712*H712,2)</f>
        <v>0</v>
      </c>
      <c r="K712" s="141"/>
      <c r="L712" s="32"/>
      <c r="M712" s="142" t="s">
        <v>1</v>
      </c>
      <c r="N712" s="143" t="s">
        <v>39</v>
      </c>
      <c r="P712" s="144">
        <f>O712*H712</f>
        <v>0</v>
      </c>
      <c r="Q712" s="144">
        <v>1.4999999999999999E-2</v>
      </c>
      <c r="R712" s="144">
        <f>Q712*H712</f>
        <v>0.03</v>
      </c>
      <c r="S712" s="144">
        <v>0</v>
      </c>
      <c r="T712" s="145">
        <f>S712*H712</f>
        <v>0</v>
      </c>
      <c r="AR712" s="146" t="s">
        <v>214</v>
      </c>
      <c r="AT712" s="146" t="s">
        <v>127</v>
      </c>
      <c r="AU712" s="146" t="s">
        <v>132</v>
      </c>
      <c r="AY712" s="17" t="s">
        <v>125</v>
      </c>
      <c r="BE712" s="147">
        <f>IF(N712="základní",J712,0)</f>
        <v>0</v>
      </c>
      <c r="BF712" s="147">
        <f>IF(N712="snížená",J712,0)</f>
        <v>0</v>
      </c>
      <c r="BG712" s="147">
        <f>IF(N712="zákl. přenesená",J712,0)</f>
        <v>0</v>
      </c>
      <c r="BH712" s="147">
        <f>IF(N712="sníž. přenesená",J712,0)</f>
        <v>0</v>
      </c>
      <c r="BI712" s="147">
        <f>IF(N712="nulová",J712,0)</f>
        <v>0</v>
      </c>
      <c r="BJ712" s="17" t="s">
        <v>132</v>
      </c>
      <c r="BK712" s="147">
        <f>ROUND(I712*H712,2)</f>
        <v>0</v>
      </c>
      <c r="BL712" s="17" t="s">
        <v>214</v>
      </c>
      <c r="BM712" s="146" t="s">
        <v>740</v>
      </c>
    </row>
    <row r="713" spans="2:65" s="12" customFormat="1" ht="11.25">
      <c r="B713" s="148"/>
      <c r="D713" s="149" t="s">
        <v>134</v>
      </c>
      <c r="E713" s="150" t="s">
        <v>1</v>
      </c>
      <c r="F713" s="151" t="s">
        <v>663</v>
      </c>
      <c r="H713" s="150" t="s">
        <v>1</v>
      </c>
      <c r="I713" s="152"/>
      <c r="L713" s="148"/>
      <c r="M713" s="153"/>
      <c r="T713" s="154"/>
      <c r="AT713" s="150" t="s">
        <v>134</v>
      </c>
      <c r="AU713" s="150" t="s">
        <v>132</v>
      </c>
      <c r="AV713" s="12" t="s">
        <v>81</v>
      </c>
      <c r="AW713" s="12" t="s">
        <v>30</v>
      </c>
      <c r="AX713" s="12" t="s">
        <v>73</v>
      </c>
      <c r="AY713" s="150" t="s">
        <v>125</v>
      </c>
    </row>
    <row r="714" spans="2:65" s="12" customFormat="1" ht="11.25">
      <c r="B714" s="148"/>
      <c r="D714" s="149" t="s">
        <v>134</v>
      </c>
      <c r="E714" s="150" t="s">
        <v>1</v>
      </c>
      <c r="F714" s="151" t="s">
        <v>664</v>
      </c>
      <c r="H714" s="150" t="s">
        <v>1</v>
      </c>
      <c r="I714" s="152"/>
      <c r="L714" s="148"/>
      <c r="M714" s="153"/>
      <c r="T714" s="154"/>
      <c r="AT714" s="150" t="s">
        <v>134</v>
      </c>
      <c r="AU714" s="150" t="s">
        <v>132</v>
      </c>
      <c r="AV714" s="12" t="s">
        <v>81</v>
      </c>
      <c r="AW714" s="12" t="s">
        <v>30</v>
      </c>
      <c r="AX714" s="12" t="s">
        <v>73</v>
      </c>
      <c r="AY714" s="150" t="s">
        <v>125</v>
      </c>
    </row>
    <row r="715" spans="2:65" s="12" customFormat="1" ht="22.5">
      <c r="B715" s="148"/>
      <c r="D715" s="149" t="s">
        <v>134</v>
      </c>
      <c r="E715" s="150" t="s">
        <v>1</v>
      </c>
      <c r="F715" s="151" t="s">
        <v>665</v>
      </c>
      <c r="H715" s="150" t="s">
        <v>1</v>
      </c>
      <c r="I715" s="152"/>
      <c r="L715" s="148"/>
      <c r="M715" s="153"/>
      <c r="T715" s="154"/>
      <c r="AT715" s="150" t="s">
        <v>134</v>
      </c>
      <c r="AU715" s="150" t="s">
        <v>132</v>
      </c>
      <c r="AV715" s="12" t="s">
        <v>81</v>
      </c>
      <c r="AW715" s="12" t="s">
        <v>30</v>
      </c>
      <c r="AX715" s="12" t="s">
        <v>73</v>
      </c>
      <c r="AY715" s="150" t="s">
        <v>125</v>
      </c>
    </row>
    <row r="716" spans="2:65" s="12" customFormat="1" ht="22.5">
      <c r="B716" s="148"/>
      <c r="D716" s="149" t="s">
        <v>134</v>
      </c>
      <c r="E716" s="150" t="s">
        <v>1</v>
      </c>
      <c r="F716" s="151" t="s">
        <v>666</v>
      </c>
      <c r="H716" s="150" t="s">
        <v>1</v>
      </c>
      <c r="I716" s="152"/>
      <c r="L716" s="148"/>
      <c r="M716" s="153"/>
      <c r="T716" s="154"/>
      <c r="AT716" s="150" t="s">
        <v>134</v>
      </c>
      <c r="AU716" s="150" t="s">
        <v>132</v>
      </c>
      <c r="AV716" s="12" t="s">
        <v>81</v>
      </c>
      <c r="AW716" s="12" t="s">
        <v>30</v>
      </c>
      <c r="AX716" s="12" t="s">
        <v>73</v>
      </c>
      <c r="AY716" s="150" t="s">
        <v>125</v>
      </c>
    </row>
    <row r="717" spans="2:65" s="12" customFormat="1" ht="22.5">
      <c r="B717" s="148"/>
      <c r="D717" s="149" t="s">
        <v>134</v>
      </c>
      <c r="E717" s="150" t="s">
        <v>1</v>
      </c>
      <c r="F717" s="151" t="s">
        <v>735</v>
      </c>
      <c r="H717" s="150" t="s">
        <v>1</v>
      </c>
      <c r="I717" s="152"/>
      <c r="L717" s="148"/>
      <c r="M717" s="153"/>
      <c r="T717" s="154"/>
      <c r="AT717" s="150" t="s">
        <v>134</v>
      </c>
      <c r="AU717" s="150" t="s">
        <v>132</v>
      </c>
      <c r="AV717" s="12" t="s">
        <v>81</v>
      </c>
      <c r="AW717" s="12" t="s">
        <v>30</v>
      </c>
      <c r="AX717" s="12" t="s">
        <v>73</v>
      </c>
      <c r="AY717" s="150" t="s">
        <v>125</v>
      </c>
    </row>
    <row r="718" spans="2:65" s="12" customFormat="1" ht="11.25">
      <c r="B718" s="148"/>
      <c r="D718" s="149" t="s">
        <v>134</v>
      </c>
      <c r="E718" s="150" t="s">
        <v>1</v>
      </c>
      <c r="F718" s="151" t="s">
        <v>668</v>
      </c>
      <c r="H718" s="150" t="s">
        <v>1</v>
      </c>
      <c r="I718" s="152"/>
      <c r="L718" s="148"/>
      <c r="M718" s="153"/>
      <c r="T718" s="154"/>
      <c r="AT718" s="150" t="s">
        <v>134</v>
      </c>
      <c r="AU718" s="150" t="s">
        <v>132</v>
      </c>
      <c r="AV718" s="12" t="s">
        <v>81</v>
      </c>
      <c r="AW718" s="12" t="s">
        <v>30</v>
      </c>
      <c r="AX718" s="12" t="s">
        <v>73</v>
      </c>
      <c r="AY718" s="150" t="s">
        <v>125</v>
      </c>
    </row>
    <row r="719" spans="2:65" s="12" customFormat="1" ht="22.5">
      <c r="B719" s="148"/>
      <c r="D719" s="149" t="s">
        <v>134</v>
      </c>
      <c r="E719" s="150" t="s">
        <v>1</v>
      </c>
      <c r="F719" s="151" t="s">
        <v>669</v>
      </c>
      <c r="H719" s="150" t="s">
        <v>1</v>
      </c>
      <c r="I719" s="152"/>
      <c r="L719" s="148"/>
      <c r="M719" s="153"/>
      <c r="T719" s="154"/>
      <c r="AT719" s="150" t="s">
        <v>134</v>
      </c>
      <c r="AU719" s="150" t="s">
        <v>132</v>
      </c>
      <c r="AV719" s="12" t="s">
        <v>81</v>
      </c>
      <c r="AW719" s="12" t="s">
        <v>30</v>
      </c>
      <c r="AX719" s="12" t="s">
        <v>73</v>
      </c>
      <c r="AY719" s="150" t="s">
        <v>125</v>
      </c>
    </row>
    <row r="720" spans="2:65" s="12" customFormat="1" ht="11.25">
      <c r="B720" s="148"/>
      <c r="D720" s="149" t="s">
        <v>134</v>
      </c>
      <c r="E720" s="150" t="s">
        <v>1</v>
      </c>
      <c r="F720" s="151" t="s">
        <v>670</v>
      </c>
      <c r="H720" s="150" t="s">
        <v>1</v>
      </c>
      <c r="I720" s="152"/>
      <c r="L720" s="148"/>
      <c r="M720" s="153"/>
      <c r="T720" s="154"/>
      <c r="AT720" s="150" t="s">
        <v>134</v>
      </c>
      <c r="AU720" s="150" t="s">
        <v>132</v>
      </c>
      <c r="AV720" s="12" t="s">
        <v>81</v>
      </c>
      <c r="AW720" s="12" t="s">
        <v>30</v>
      </c>
      <c r="AX720" s="12" t="s">
        <v>73</v>
      </c>
      <c r="AY720" s="150" t="s">
        <v>125</v>
      </c>
    </row>
    <row r="721" spans="2:65" s="12" customFormat="1" ht="22.5">
      <c r="B721" s="148"/>
      <c r="D721" s="149" t="s">
        <v>134</v>
      </c>
      <c r="E721" s="150" t="s">
        <v>1</v>
      </c>
      <c r="F721" s="151" t="s">
        <v>671</v>
      </c>
      <c r="H721" s="150" t="s">
        <v>1</v>
      </c>
      <c r="I721" s="152"/>
      <c r="L721" s="148"/>
      <c r="M721" s="153"/>
      <c r="T721" s="154"/>
      <c r="AT721" s="150" t="s">
        <v>134</v>
      </c>
      <c r="AU721" s="150" t="s">
        <v>132</v>
      </c>
      <c r="AV721" s="12" t="s">
        <v>81</v>
      </c>
      <c r="AW721" s="12" t="s">
        <v>30</v>
      </c>
      <c r="AX721" s="12" t="s">
        <v>73</v>
      </c>
      <c r="AY721" s="150" t="s">
        <v>125</v>
      </c>
    </row>
    <row r="722" spans="2:65" s="12" customFormat="1" ht="22.5">
      <c r="B722" s="148"/>
      <c r="D722" s="149" t="s">
        <v>134</v>
      </c>
      <c r="E722" s="150" t="s">
        <v>1</v>
      </c>
      <c r="F722" s="151" t="s">
        <v>672</v>
      </c>
      <c r="H722" s="150" t="s">
        <v>1</v>
      </c>
      <c r="I722" s="152"/>
      <c r="L722" s="148"/>
      <c r="M722" s="153"/>
      <c r="T722" s="154"/>
      <c r="AT722" s="150" t="s">
        <v>134</v>
      </c>
      <c r="AU722" s="150" t="s">
        <v>132</v>
      </c>
      <c r="AV722" s="12" t="s">
        <v>81</v>
      </c>
      <c r="AW722" s="12" t="s">
        <v>30</v>
      </c>
      <c r="AX722" s="12" t="s">
        <v>73</v>
      </c>
      <c r="AY722" s="150" t="s">
        <v>125</v>
      </c>
    </row>
    <row r="723" spans="2:65" s="12" customFormat="1" ht="11.25">
      <c r="B723" s="148"/>
      <c r="D723" s="149" t="s">
        <v>134</v>
      </c>
      <c r="E723" s="150" t="s">
        <v>1</v>
      </c>
      <c r="F723" s="151" t="s">
        <v>674</v>
      </c>
      <c r="H723" s="150" t="s">
        <v>1</v>
      </c>
      <c r="I723" s="152"/>
      <c r="L723" s="148"/>
      <c r="M723" s="153"/>
      <c r="T723" s="154"/>
      <c r="AT723" s="150" t="s">
        <v>134</v>
      </c>
      <c r="AU723" s="150" t="s">
        <v>132</v>
      </c>
      <c r="AV723" s="12" t="s">
        <v>81</v>
      </c>
      <c r="AW723" s="12" t="s">
        <v>30</v>
      </c>
      <c r="AX723" s="12" t="s">
        <v>73</v>
      </c>
      <c r="AY723" s="150" t="s">
        <v>125</v>
      </c>
    </row>
    <row r="724" spans="2:65" s="13" customFormat="1" ht="11.25">
      <c r="B724" s="155"/>
      <c r="D724" s="149" t="s">
        <v>134</v>
      </c>
      <c r="E724" s="156" t="s">
        <v>1</v>
      </c>
      <c r="F724" s="157" t="s">
        <v>741</v>
      </c>
      <c r="H724" s="158">
        <v>2</v>
      </c>
      <c r="I724" s="159"/>
      <c r="L724" s="155"/>
      <c r="M724" s="160"/>
      <c r="T724" s="161"/>
      <c r="AT724" s="156" t="s">
        <v>134</v>
      </c>
      <c r="AU724" s="156" t="s">
        <v>132</v>
      </c>
      <c r="AV724" s="13" t="s">
        <v>132</v>
      </c>
      <c r="AW724" s="13" t="s">
        <v>30</v>
      </c>
      <c r="AX724" s="13" t="s">
        <v>73</v>
      </c>
      <c r="AY724" s="156" t="s">
        <v>125</v>
      </c>
    </row>
    <row r="725" spans="2:65" s="14" customFormat="1" ht="11.25">
      <c r="B725" s="162"/>
      <c r="D725" s="149" t="s">
        <v>134</v>
      </c>
      <c r="E725" s="163" t="s">
        <v>1</v>
      </c>
      <c r="F725" s="164" t="s">
        <v>137</v>
      </c>
      <c r="H725" s="165">
        <v>2</v>
      </c>
      <c r="I725" s="166"/>
      <c r="L725" s="162"/>
      <c r="M725" s="167"/>
      <c r="T725" s="168"/>
      <c r="AT725" s="163" t="s">
        <v>134</v>
      </c>
      <c r="AU725" s="163" t="s">
        <v>132</v>
      </c>
      <c r="AV725" s="14" t="s">
        <v>131</v>
      </c>
      <c r="AW725" s="14" t="s">
        <v>30</v>
      </c>
      <c r="AX725" s="14" t="s">
        <v>81</v>
      </c>
      <c r="AY725" s="163" t="s">
        <v>125</v>
      </c>
    </row>
    <row r="726" spans="2:65" s="1" customFormat="1" ht="44.25" customHeight="1">
      <c r="B726" s="133"/>
      <c r="C726" s="134" t="s">
        <v>742</v>
      </c>
      <c r="D726" s="134" t="s">
        <v>127</v>
      </c>
      <c r="E726" s="135" t="s">
        <v>743</v>
      </c>
      <c r="F726" s="136" t="s">
        <v>744</v>
      </c>
      <c r="G726" s="137" t="s">
        <v>327</v>
      </c>
      <c r="H726" s="138">
        <v>4</v>
      </c>
      <c r="I726" s="139"/>
      <c r="J726" s="140">
        <f>ROUND(I726*H726,2)</f>
        <v>0</v>
      </c>
      <c r="K726" s="141"/>
      <c r="L726" s="32"/>
      <c r="M726" s="142" t="s">
        <v>1</v>
      </c>
      <c r="N726" s="143" t="s">
        <v>39</v>
      </c>
      <c r="P726" s="144">
        <f>O726*H726</f>
        <v>0</v>
      </c>
      <c r="Q726" s="144">
        <v>1.4999999999999999E-2</v>
      </c>
      <c r="R726" s="144">
        <f>Q726*H726</f>
        <v>0.06</v>
      </c>
      <c r="S726" s="144">
        <v>0</v>
      </c>
      <c r="T726" s="145">
        <f>S726*H726</f>
        <v>0</v>
      </c>
      <c r="AR726" s="146" t="s">
        <v>214</v>
      </c>
      <c r="AT726" s="146" t="s">
        <v>127</v>
      </c>
      <c r="AU726" s="146" t="s">
        <v>132</v>
      </c>
      <c r="AY726" s="17" t="s">
        <v>125</v>
      </c>
      <c r="BE726" s="147">
        <f>IF(N726="základní",J726,0)</f>
        <v>0</v>
      </c>
      <c r="BF726" s="147">
        <f>IF(N726="snížená",J726,0)</f>
        <v>0</v>
      </c>
      <c r="BG726" s="147">
        <f>IF(N726="zákl. přenesená",J726,0)</f>
        <v>0</v>
      </c>
      <c r="BH726" s="147">
        <f>IF(N726="sníž. přenesená",J726,0)</f>
        <v>0</v>
      </c>
      <c r="BI726" s="147">
        <f>IF(N726="nulová",J726,0)</f>
        <v>0</v>
      </c>
      <c r="BJ726" s="17" t="s">
        <v>132</v>
      </c>
      <c r="BK726" s="147">
        <f>ROUND(I726*H726,2)</f>
        <v>0</v>
      </c>
      <c r="BL726" s="17" t="s">
        <v>214</v>
      </c>
      <c r="BM726" s="146" t="s">
        <v>745</v>
      </c>
    </row>
    <row r="727" spans="2:65" s="12" customFormat="1" ht="11.25">
      <c r="B727" s="148"/>
      <c r="D727" s="149" t="s">
        <v>134</v>
      </c>
      <c r="E727" s="150" t="s">
        <v>1</v>
      </c>
      <c r="F727" s="151" t="s">
        <v>663</v>
      </c>
      <c r="H727" s="150" t="s">
        <v>1</v>
      </c>
      <c r="I727" s="152"/>
      <c r="L727" s="148"/>
      <c r="M727" s="153"/>
      <c r="T727" s="154"/>
      <c r="AT727" s="150" t="s">
        <v>134</v>
      </c>
      <c r="AU727" s="150" t="s">
        <v>132</v>
      </c>
      <c r="AV727" s="12" t="s">
        <v>81</v>
      </c>
      <c r="AW727" s="12" t="s">
        <v>30</v>
      </c>
      <c r="AX727" s="12" t="s">
        <v>73</v>
      </c>
      <c r="AY727" s="150" t="s">
        <v>125</v>
      </c>
    </row>
    <row r="728" spans="2:65" s="12" customFormat="1" ht="11.25">
      <c r="B728" s="148"/>
      <c r="D728" s="149" t="s">
        <v>134</v>
      </c>
      <c r="E728" s="150" t="s">
        <v>1</v>
      </c>
      <c r="F728" s="151" t="s">
        <v>664</v>
      </c>
      <c r="H728" s="150" t="s">
        <v>1</v>
      </c>
      <c r="I728" s="152"/>
      <c r="L728" s="148"/>
      <c r="M728" s="153"/>
      <c r="T728" s="154"/>
      <c r="AT728" s="150" t="s">
        <v>134</v>
      </c>
      <c r="AU728" s="150" t="s">
        <v>132</v>
      </c>
      <c r="AV728" s="12" t="s">
        <v>81</v>
      </c>
      <c r="AW728" s="12" t="s">
        <v>30</v>
      </c>
      <c r="AX728" s="12" t="s">
        <v>73</v>
      </c>
      <c r="AY728" s="150" t="s">
        <v>125</v>
      </c>
    </row>
    <row r="729" spans="2:65" s="12" customFormat="1" ht="22.5">
      <c r="B729" s="148"/>
      <c r="D729" s="149" t="s">
        <v>134</v>
      </c>
      <c r="E729" s="150" t="s">
        <v>1</v>
      </c>
      <c r="F729" s="151" t="s">
        <v>665</v>
      </c>
      <c r="H729" s="150" t="s">
        <v>1</v>
      </c>
      <c r="I729" s="152"/>
      <c r="L729" s="148"/>
      <c r="M729" s="153"/>
      <c r="T729" s="154"/>
      <c r="AT729" s="150" t="s">
        <v>134</v>
      </c>
      <c r="AU729" s="150" t="s">
        <v>132</v>
      </c>
      <c r="AV729" s="12" t="s">
        <v>81</v>
      </c>
      <c r="AW729" s="12" t="s">
        <v>30</v>
      </c>
      <c r="AX729" s="12" t="s">
        <v>73</v>
      </c>
      <c r="AY729" s="150" t="s">
        <v>125</v>
      </c>
    </row>
    <row r="730" spans="2:65" s="12" customFormat="1" ht="22.5">
      <c r="B730" s="148"/>
      <c r="D730" s="149" t="s">
        <v>134</v>
      </c>
      <c r="E730" s="150" t="s">
        <v>1</v>
      </c>
      <c r="F730" s="151" t="s">
        <v>666</v>
      </c>
      <c r="H730" s="150" t="s">
        <v>1</v>
      </c>
      <c r="I730" s="152"/>
      <c r="L730" s="148"/>
      <c r="M730" s="153"/>
      <c r="T730" s="154"/>
      <c r="AT730" s="150" t="s">
        <v>134</v>
      </c>
      <c r="AU730" s="150" t="s">
        <v>132</v>
      </c>
      <c r="AV730" s="12" t="s">
        <v>81</v>
      </c>
      <c r="AW730" s="12" t="s">
        <v>30</v>
      </c>
      <c r="AX730" s="12" t="s">
        <v>73</v>
      </c>
      <c r="AY730" s="150" t="s">
        <v>125</v>
      </c>
    </row>
    <row r="731" spans="2:65" s="12" customFormat="1" ht="22.5">
      <c r="B731" s="148"/>
      <c r="D731" s="149" t="s">
        <v>134</v>
      </c>
      <c r="E731" s="150" t="s">
        <v>1</v>
      </c>
      <c r="F731" s="151" t="s">
        <v>735</v>
      </c>
      <c r="H731" s="150" t="s">
        <v>1</v>
      </c>
      <c r="I731" s="152"/>
      <c r="L731" s="148"/>
      <c r="M731" s="153"/>
      <c r="T731" s="154"/>
      <c r="AT731" s="150" t="s">
        <v>134</v>
      </c>
      <c r="AU731" s="150" t="s">
        <v>132</v>
      </c>
      <c r="AV731" s="12" t="s">
        <v>81</v>
      </c>
      <c r="AW731" s="12" t="s">
        <v>30</v>
      </c>
      <c r="AX731" s="12" t="s">
        <v>73</v>
      </c>
      <c r="AY731" s="150" t="s">
        <v>125</v>
      </c>
    </row>
    <row r="732" spans="2:65" s="12" customFormat="1" ht="11.25">
      <c r="B732" s="148"/>
      <c r="D732" s="149" t="s">
        <v>134</v>
      </c>
      <c r="E732" s="150" t="s">
        <v>1</v>
      </c>
      <c r="F732" s="151" t="s">
        <v>668</v>
      </c>
      <c r="H732" s="150" t="s">
        <v>1</v>
      </c>
      <c r="I732" s="152"/>
      <c r="L732" s="148"/>
      <c r="M732" s="153"/>
      <c r="T732" s="154"/>
      <c r="AT732" s="150" t="s">
        <v>134</v>
      </c>
      <c r="AU732" s="150" t="s">
        <v>132</v>
      </c>
      <c r="AV732" s="12" t="s">
        <v>81</v>
      </c>
      <c r="AW732" s="12" t="s">
        <v>30</v>
      </c>
      <c r="AX732" s="12" t="s">
        <v>73</v>
      </c>
      <c r="AY732" s="150" t="s">
        <v>125</v>
      </c>
    </row>
    <row r="733" spans="2:65" s="12" customFormat="1" ht="22.5">
      <c r="B733" s="148"/>
      <c r="D733" s="149" t="s">
        <v>134</v>
      </c>
      <c r="E733" s="150" t="s">
        <v>1</v>
      </c>
      <c r="F733" s="151" t="s">
        <v>669</v>
      </c>
      <c r="H733" s="150" t="s">
        <v>1</v>
      </c>
      <c r="I733" s="152"/>
      <c r="L733" s="148"/>
      <c r="M733" s="153"/>
      <c r="T733" s="154"/>
      <c r="AT733" s="150" t="s">
        <v>134</v>
      </c>
      <c r="AU733" s="150" t="s">
        <v>132</v>
      </c>
      <c r="AV733" s="12" t="s">
        <v>81</v>
      </c>
      <c r="AW733" s="12" t="s">
        <v>30</v>
      </c>
      <c r="AX733" s="12" t="s">
        <v>73</v>
      </c>
      <c r="AY733" s="150" t="s">
        <v>125</v>
      </c>
    </row>
    <row r="734" spans="2:65" s="12" customFormat="1" ht="11.25">
      <c r="B734" s="148"/>
      <c r="D734" s="149" t="s">
        <v>134</v>
      </c>
      <c r="E734" s="150" t="s">
        <v>1</v>
      </c>
      <c r="F734" s="151" t="s">
        <v>670</v>
      </c>
      <c r="H734" s="150" t="s">
        <v>1</v>
      </c>
      <c r="I734" s="152"/>
      <c r="L734" s="148"/>
      <c r="M734" s="153"/>
      <c r="T734" s="154"/>
      <c r="AT734" s="150" t="s">
        <v>134</v>
      </c>
      <c r="AU734" s="150" t="s">
        <v>132</v>
      </c>
      <c r="AV734" s="12" t="s">
        <v>81</v>
      </c>
      <c r="AW734" s="12" t="s">
        <v>30</v>
      </c>
      <c r="AX734" s="12" t="s">
        <v>73</v>
      </c>
      <c r="AY734" s="150" t="s">
        <v>125</v>
      </c>
    </row>
    <row r="735" spans="2:65" s="12" customFormat="1" ht="22.5">
      <c r="B735" s="148"/>
      <c r="D735" s="149" t="s">
        <v>134</v>
      </c>
      <c r="E735" s="150" t="s">
        <v>1</v>
      </c>
      <c r="F735" s="151" t="s">
        <v>671</v>
      </c>
      <c r="H735" s="150" t="s">
        <v>1</v>
      </c>
      <c r="I735" s="152"/>
      <c r="L735" s="148"/>
      <c r="M735" s="153"/>
      <c r="T735" s="154"/>
      <c r="AT735" s="150" t="s">
        <v>134</v>
      </c>
      <c r="AU735" s="150" t="s">
        <v>132</v>
      </c>
      <c r="AV735" s="12" t="s">
        <v>81</v>
      </c>
      <c r="AW735" s="12" t="s">
        <v>30</v>
      </c>
      <c r="AX735" s="12" t="s">
        <v>73</v>
      </c>
      <c r="AY735" s="150" t="s">
        <v>125</v>
      </c>
    </row>
    <row r="736" spans="2:65" s="12" customFormat="1" ht="22.5">
      <c r="B736" s="148"/>
      <c r="D736" s="149" t="s">
        <v>134</v>
      </c>
      <c r="E736" s="150" t="s">
        <v>1</v>
      </c>
      <c r="F736" s="151" t="s">
        <v>672</v>
      </c>
      <c r="H736" s="150" t="s">
        <v>1</v>
      </c>
      <c r="I736" s="152"/>
      <c r="L736" s="148"/>
      <c r="M736" s="153"/>
      <c r="T736" s="154"/>
      <c r="AT736" s="150" t="s">
        <v>134</v>
      </c>
      <c r="AU736" s="150" t="s">
        <v>132</v>
      </c>
      <c r="AV736" s="12" t="s">
        <v>81</v>
      </c>
      <c r="AW736" s="12" t="s">
        <v>30</v>
      </c>
      <c r="AX736" s="12" t="s">
        <v>73</v>
      </c>
      <c r="AY736" s="150" t="s">
        <v>125</v>
      </c>
    </row>
    <row r="737" spans="2:65" s="12" customFormat="1" ht="11.25">
      <c r="B737" s="148"/>
      <c r="D737" s="149" t="s">
        <v>134</v>
      </c>
      <c r="E737" s="150" t="s">
        <v>1</v>
      </c>
      <c r="F737" s="151" t="s">
        <v>674</v>
      </c>
      <c r="H737" s="150" t="s">
        <v>1</v>
      </c>
      <c r="I737" s="152"/>
      <c r="L737" s="148"/>
      <c r="M737" s="153"/>
      <c r="T737" s="154"/>
      <c r="AT737" s="150" t="s">
        <v>134</v>
      </c>
      <c r="AU737" s="150" t="s">
        <v>132</v>
      </c>
      <c r="AV737" s="12" t="s">
        <v>81</v>
      </c>
      <c r="AW737" s="12" t="s">
        <v>30</v>
      </c>
      <c r="AX737" s="12" t="s">
        <v>73</v>
      </c>
      <c r="AY737" s="150" t="s">
        <v>125</v>
      </c>
    </row>
    <row r="738" spans="2:65" s="13" customFormat="1" ht="11.25">
      <c r="B738" s="155"/>
      <c r="D738" s="149" t="s">
        <v>134</v>
      </c>
      <c r="E738" s="156" t="s">
        <v>1</v>
      </c>
      <c r="F738" s="157" t="s">
        <v>746</v>
      </c>
      <c r="H738" s="158">
        <v>4</v>
      </c>
      <c r="I738" s="159"/>
      <c r="L738" s="155"/>
      <c r="M738" s="160"/>
      <c r="T738" s="161"/>
      <c r="AT738" s="156" t="s">
        <v>134</v>
      </c>
      <c r="AU738" s="156" t="s">
        <v>132</v>
      </c>
      <c r="AV738" s="13" t="s">
        <v>132</v>
      </c>
      <c r="AW738" s="13" t="s">
        <v>30</v>
      </c>
      <c r="AX738" s="13" t="s">
        <v>73</v>
      </c>
      <c r="AY738" s="156" t="s">
        <v>125</v>
      </c>
    </row>
    <row r="739" spans="2:65" s="14" customFormat="1" ht="11.25">
      <c r="B739" s="162"/>
      <c r="D739" s="149" t="s">
        <v>134</v>
      </c>
      <c r="E739" s="163" t="s">
        <v>1</v>
      </c>
      <c r="F739" s="164" t="s">
        <v>137</v>
      </c>
      <c r="H739" s="165">
        <v>4</v>
      </c>
      <c r="I739" s="166"/>
      <c r="L739" s="162"/>
      <c r="M739" s="167"/>
      <c r="T739" s="168"/>
      <c r="AT739" s="163" t="s">
        <v>134</v>
      </c>
      <c r="AU739" s="163" t="s">
        <v>132</v>
      </c>
      <c r="AV739" s="14" t="s">
        <v>131</v>
      </c>
      <c r="AW739" s="14" t="s">
        <v>30</v>
      </c>
      <c r="AX739" s="14" t="s">
        <v>81</v>
      </c>
      <c r="AY739" s="163" t="s">
        <v>125</v>
      </c>
    </row>
    <row r="740" spans="2:65" s="1" customFormat="1" ht="24.2" customHeight="1">
      <c r="B740" s="133"/>
      <c r="C740" s="134" t="s">
        <v>747</v>
      </c>
      <c r="D740" s="134" t="s">
        <v>127</v>
      </c>
      <c r="E740" s="135" t="s">
        <v>748</v>
      </c>
      <c r="F740" s="136" t="s">
        <v>749</v>
      </c>
      <c r="G740" s="137" t="s">
        <v>279</v>
      </c>
      <c r="H740" s="138">
        <v>42.41</v>
      </c>
      <c r="I740" s="139"/>
      <c r="J740" s="140">
        <f>ROUND(I740*H740,2)</f>
        <v>0</v>
      </c>
      <c r="K740" s="141"/>
      <c r="L740" s="32"/>
      <c r="M740" s="142" t="s">
        <v>1</v>
      </c>
      <c r="N740" s="143" t="s">
        <v>39</v>
      </c>
      <c r="P740" s="144">
        <f>O740*H740</f>
        <v>0</v>
      </c>
      <c r="Q740" s="144">
        <v>0</v>
      </c>
      <c r="R740" s="144">
        <f>Q740*H740</f>
        <v>0</v>
      </c>
      <c r="S740" s="144">
        <v>2E-3</v>
      </c>
      <c r="T740" s="145">
        <f>S740*H740</f>
        <v>8.4819999999999993E-2</v>
      </c>
      <c r="AR740" s="146" t="s">
        <v>214</v>
      </c>
      <c r="AT740" s="146" t="s">
        <v>127</v>
      </c>
      <c r="AU740" s="146" t="s">
        <v>132</v>
      </c>
      <c r="AY740" s="17" t="s">
        <v>125</v>
      </c>
      <c r="BE740" s="147">
        <f>IF(N740="základní",J740,0)</f>
        <v>0</v>
      </c>
      <c r="BF740" s="147">
        <f>IF(N740="snížená",J740,0)</f>
        <v>0</v>
      </c>
      <c r="BG740" s="147">
        <f>IF(N740="zákl. přenesená",J740,0)</f>
        <v>0</v>
      </c>
      <c r="BH740" s="147">
        <f>IF(N740="sníž. přenesená",J740,0)</f>
        <v>0</v>
      </c>
      <c r="BI740" s="147">
        <f>IF(N740="nulová",J740,0)</f>
        <v>0</v>
      </c>
      <c r="BJ740" s="17" t="s">
        <v>132</v>
      </c>
      <c r="BK740" s="147">
        <f>ROUND(I740*H740,2)</f>
        <v>0</v>
      </c>
      <c r="BL740" s="17" t="s">
        <v>214</v>
      </c>
      <c r="BM740" s="146" t="s">
        <v>750</v>
      </c>
    </row>
    <row r="741" spans="2:65" s="12" customFormat="1" ht="11.25">
      <c r="B741" s="148"/>
      <c r="D741" s="149" t="s">
        <v>134</v>
      </c>
      <c r="E741" s="150" t="s">
        <v>1</v>
      </c>
      <c r="F741" s="151" t="s">
        <v>135</v>
      </c>
      <c r="H741" s="150" t="s">
        <v>1</v>
      </c>
      <c r="I741" s="152"/>
      <c r="L741" s="148"/>
      <c r="M741" s="153"/>
      <c r="T741" s="154"/>
      <c r="AT741" s="150" t="s">
        <v>134</v>
      </c>
      <c r="AU741" s="150" t="s">
        <v>132</v>
      </c>
      <c r="AV741" s="12" t="s">
        <v>81</v>
      </c>
      <c r="AW741" s="12" t="s">
        <v>30</v>
      </c>
      <c r="AX741" s="12" t="s">
        <v>73</v>
      </c>
      <c r="AY741" s="150" t="s">
        <v>125</v>
      </c>
    </row>
    <row r="742" spans="2:65" s="13" customFormat="1" ht="11.25">
      <c r="B742" s="155"/>
      <c r="D742" s="149" t="s">
        <v>134</v>
      </c>
      <c r="E742" s="156" t="s">
        <v>1</v>
      </c>
      <c r="F742" s="157" t="s">
        <v>751</v>
      </c>
      <c r="H742" s="158">
        <v>42.41</v>
      </c>
      <c r="I742" s="159"/>
      <c r="L742" s="155"/>
      <c r="M742" s="160"/>
      <c r="T742" s="161"/>
      <c r="AT742" s="156" t="s">
        <v>134</v>
      </c>
      <c r="AU742" s="156" t="s">
        <v>132</v>
      </c>
      <c r="AV742" s="13" t="s">
        <v>132</v>
      </c>
      <c r="AW742" s="13" t="s">
        <v>30</v>
      </c>
      <c r="AX742" s="13" t="s">
        <v>73</v>
      </c>
      <c r="AY742" s="156" t="s">
        <v>125</v>
      </c>
    </row>
    <row r="743" spans="2:65" s="14" customFormat="1" ht="11.25">
      <c r="B743" s="162"/>
      <c r="D743" s="149" t="s">
        <v>134</v>
      </c>
      <c r="E743" s="163" t="s">
        <v>1</v>
      </c>
      <c r="F743" s="164" t="s">
        <v>137</v>
      </c>
      <c r="H743" s="165">
        <v>42.41</v>
      </c>
      <c r="I743" s="166"/>
      <c r="L743" s="162"/>
      <c r="M743" s="167"/>
      <c r="T743" s="168"/>
      <c r="AT743" s="163" t="s">
        <v>134</v>
      </c>
      <c r="AU743" s="163" t="s">
        <v>132</v>
      </c>
      <c r="AV743" s="14" t="s">
        <v>131</v>
      </c>
      <c r="AW743" s="14" t="s">
        <v>30</v>
      </c>
      <c r="AX743" s="14" t="s">
        <v>81</v>
      </c>
      <c r="AY743" s="163" t="s">
        <v>125</v>
      </c>
    </row>
    <row r="744" spans="2:65" s="1" customFormat="1" ht="24.2" customHeight="1">
      <c r="B744" s="133"/>
      <c r="C744" s="134" t="s">
        <v>752</v>
      </c>
      <c r="D744" s="134" t="s">
        <v>127</v>
      </c>
      <c r="E744" s="135" t="s">
        <v>753</v>
      </c>
      <c r="F744" s="136" t="s">
        <v>754</v>
      </c>
      <c r="G744" s="137" t="s">
        <v>279</v>
      </c>
      <c r="H744" s="138">
        <v>42.41</v>
      </c>
      <c r="I744" s="139"/>
      <c r="J744" s="140">
        <f>ROUND(I744*H744,2)</f>
        <v>0</v>
      </c>
      <c r="K744" s="141"/>
      <c r="L744" s="32"/>
      <c r="M744" s="142" t="s">
        <v>1</v>
      </c>
      <c r="N744" s="143" t="s">
        <v>39</v>
      </c>
      <c r="P744" s="144">
        <f>O744*H744</f>
        <v>0</v>
      </c>
      <c r="Q744" s="144">
        <v>0</v>
      </c>
      <c r="R744" s="144">
        <f>Q744*H744</f>
        <v>0</v>
      </c>
      <c r="S744" s="144">
        <v>0</v>
      </c>
      <c r="T744" s="145">
        <f>S744*H744</f>
        <v>0</v>
      </c>
      <c r="AR744" s="146" t="s">
        <v>214</v>
      </c>
      <c r="AT744" s="146" t="s">
        <v>127</v>
      </c>
      <c r="AU744" s="146" t="s">
        <v>132</v>
      </c>
      <c r="AY744" s="17" t="s">
        <v>125</v>
      </c>
      <c r="BE744" s="147">
        <f>IF(N744="základní",J744,0)</f>
        <v>0</v>
      </c>
      <c r="BF744" s="147">
        <f>IF(N744="snížená",J744,0)</f>
        <v>0</v>
      </c>
      <c r="BG744" s="147">
        <f>IF(N744="zákl. přenesená",J744,0)</f>
        <v>0</v>
      </c>
      <c r="BH744" s="147">
        <f>IF(N744="sníž. přenesená",J744,0)</f>
        <v>0</v>
      </c>
      <c r="BI744" s="147">
        <f>IF(N744="nulová",J744,0)</f>
        <v>0</v>
      </c>
      <c r="BJ744" s="17" t="s">
        <v>132</v>
      </c>
      <c r="BK744" s="147">
        <f>ROUND(I744*H744,2)</f>
        <v>0</v>
      </c>
      <c r="BL744" s="17" t="s">
        <v>214</v>
      </c>
      <c r="BM744" s="146" t="s">
        <v>755</v>
      </c>
    </row>
    <row r="745" spans="2:65" s="12" customFormat="1" ht="11.25">
      <c r="B745" s="148"/>
      <c r="D745" s="149" t="s">
        <v>134</v>
      </c>
      <c r="E745" s="150" t="s">
        <v>1</v>
      </c>
      <c r="F745" s="151" t="s">
        <v>756</v>
      </c>
      <c r="H745" s="150" t="s">
        <v>1</v>
      </c>
      <c r="I745" s="152"/>
      <c r="L745" s="148"/>
      <c r="M745" s="153"/>
      <c r="T745" s="154"/>
      <c r="AT745" s="150" t="s">
        <v>134</v>
      </c>
      <c r="AU745" s="150" t="s">
        <v>132</v>
      </c>
      <c r="AV745" s="12" t="s">
        <v>81</v>
      </c>
      <c r="AW745" s="12" t="s">
        <v>30</v>
      </c>
      <c r="AX745" s="12" t="s">
        <v>73</v>
      </c>
      <c r="AY745" s="150" t="s">
        <v>125</v>
      </c>
    </row>
    <row r="746" spans="2:65" s="13" customFormat="1" ht="11.25">
      <c r="B746" s="155"/>
      <c r="D746" s="149" t="s">
        <v>134</v>
      </c>
      <c r="E746" s="156" t="s">
        <v>1</v>
      </c>
      <c r="F746" s="157" t="s">
        <v>757</v>
      </c>
      <c r="H746" s="158">
        <v>22.4</v>
      </c>
      <c r="I746" s="159"/>
      <c r="L746" s="155"/>
      <c r="M746" s="160"/>
      <c r="T746" s="161"/>
      <c r="AT746" s="156" t="s">
        <v>134</v>
      </c>
      <c r="AU746" s="156" t="s">
        <v>132</v>
      </c>
      <c r="AV746" s="13" t="s">
        <v>132</v>
      </c>
      <c r="AW746" s="13" t="s">
        <v>30</v>
      </c>
      <c r="AX746" s="13" t="s">
        <v>73</v>
      </c>
      <c r="AY746" s="156" t="s">
        <v>125</v>
      </c>
    </row>
    <row r="747" spans="2:65" s="13" customFormat="1" ht="11.25">
      <c r="B747" s="155"/>
      <c r="D747" s="149" t="s">
        <v>134</v>
      </c>
      <c r="E747" s="156" t="s">
        <v>1</v>
      </c>
      <c r="F747" s="157" t="s">
        <v>758</v>
      </c>
      <c r="H747" s="158">
        <v>6.4</v>
      </c>
      <c r="I747" s="159"/>
      <c r="L747" s="155"/>
      <c r="M747" s="160"/>
      <c r="T747" s="161"/>
      <c r="AT747" s="156" t="s">
        <v>134</v>
      </c>
      <c r="AU747" s="156" t="s">
        <v>132</v>
      </c>
      <c r="AV747" s="13" t="s">
        <v>132</v>
      </c>
      <c r="AW747" s="13" t="s">
        <v>30</v>
      </c>
      <c r="AX747" s="13" t="s">
        <v>73</v>
      </c>
      <c r="AY747" s="156" t="s">
        <v>125</v>
      </c>
    </row>
    <row r="748" spans="2:65" s="13" customFormat="1" ht="11.25">
      <c r="B748" s="155"/>
      <c r="D748" s="149" t="s">
        <v>134</v>
      </c>
      <c r="E748" s="156" t="s">
        <v>1</v>
      </c>
      <c r="F748" s="157" t="s">
        <v>759</v>
      </c>
      <c r="H748" s="158">
        <v>5.4</v>
      </c>
      <c r="I748" s="159"/>
      <c r="L748" s="155"/>
      <c r="M748" s="160"/>
      <c r="T748" s="161"/>
      <c r="AT748" s="156" t="s">
        <v>134</v>
      </c>
      <c r="AU748" s="156" t="s">
        <v>132</v>
      </c>
      <c r="AV748" s="13" t="s">
        <v>132</v>
      </c>
      <c r="AW748" s="13" t="s">
        <v>30</v>
      </c>
      <c r="AX748" s="13" t="s">
        <v>73</v>
      </c>
      <c r="AY748" s="156" t="s">
        <v>125</v>
      </c>
    </row>
    <row r="749" spans="2:65" s="13" customFormat="1" ht="11.25">
      <c r="B749" s="155"/>
      <c r="D749" s="149" t="s">
        <v>134</v>
      </c>
      <c r="E749" s="156" t="s">
        <v>1</v>
      </c>
      <c r="F749" s="157" t="s">
        <v>760</v>
      </c>
      <c r="H749" s="158">
        <v>1.25</v>
      </c>
      <c r="I749" s="159"/>
      <c r="L749" s="155"/>
      <c r="M749" s="160"/>
      <c r="T749" s="161"/>
      <c r="AT749" s="156" t="s">
        <v>134</v>
      </c>
      <c r="AU749" s="156" t="s">
        <v>132</v>
      </c>
      <c r="AV749" s="13" t="s">
        <v>132</v>
      </c>
      <c r="AW749" s="13" t="s">
        <v>30</v>
      </c>
      <c r="AX749" s="13" t="s">
        <v>73</v>
      </c>
      <c r="AY749" s="156" t="s">
        <v>125</v>
      </c>
    </row>
    <row r="750" spans="2:65" s="13" customFormat="1" ht="11.25">
      <c r="B750" s="155"/>
      <c r="D750" s="149" t="s">
        <v>134</v>
      </c>
      <c r="E750" s="156" t="s">
        <v>1</v>
      </c>
      <c r="F750" s="157" t="s">
        <v>761</v>
      </c>
      <c r="H750" s="158">
        <v>1.32</v>
      </c>
      <c r="I750" s="159"/>
      <c r="L750" s="155"/>
      <c r="M750" s="160"/>
      <c r="T750" s="161"/>
      <c r="AT750" s="156" t="s">
        <v>134</v>
      </c>
      <c r="AU750" s="156" t="s">
        <v>132</v>
      </c>
      <c r="AV750" s="13" t="s">
        <v>132</v>
      </c>
      <c r="AW750" s="13" t="s">
        <v>30</v>
      </c>
      <c r="AX750" s="13" t="s">
        <v>73</v>
      </c>
      <c r="AY750" s="156" t="s">
        <v>125</v>
      </c>
    </row>
    <row r="751" spans="2:65" s="13" customFormat="1" ht="11.25">
      <c r="B751" s="155"/>
      <c r="D751" s="149" t="s">
        <v>134</v>
      </c>
      <c r="E751" s="156" t="s">
        <v>1</v>
      </c>
      <c r="F751" s="157" t="s">
        <v>762</v>
      </c>
      <c r="H751" s="158">
        <v>2.84</v>
      </c>
      <c r="I751" s="159"/>
      <c r="L751" s="155"/>
      <c r="M751" s="160"/>
      <c r="T751" s="161"/>
      <c r="AT751" s="156" t="s">
        <v>134</v>
      </c>
      <c r="AU751" s="156" t="s">
        <v>132</v>
      </c>
      <c r="AV751" s="13" t="s">
        <v>132</v>
      </c>
      <c r="AW751" s="13" t="s">
        <v>30</v>
      </c>
      <c r="AX751" s="13" t="s">
        <v>73</v>
      </c>
      <c r="AY751" s="156" t="s">
        <v>125</v>
      </c>
    </row>
    <row r="752" spans="2:65" s="13" customFormat="1" ht="11.25">
      <c r="B752" s="155"/>
      <c r="D752" s="149" t="s">
        <v>134</v>
      </c>
      <c r="E752" s="156" t="s">
        <v>1</v>
      </c>
      <c r="F752" s="157" t="s">
        <v>763</v>
      </c>
      <c r="H752" s="158">
        <v>2.8</v>
      </c>
      <c r="I752" s="159"/>
      <c r="L752" s="155"/>
      <c r="M752" s="160"/>
      <c r="T752" s="161"/>
      <c r="AT752" s="156" t="s">
        <v>134</v>
      </c>
      <c r="AU752" s="156" t="s">
        <v>132</v>
      </c>
      <c r="AV752" s="13" t="s">
        <v>132</v>
      </c>
      <c r="AW752" s="13" t="s">
        <v>30</v>
      </c>
      <c r="AX752" s="13" t="s">
        <v>73</v>
      </c>
      <c r="AY752" s="156" t="s">
        <v>125</v>
      </c>
    </row>
    <row r="753" spans="2:65" s="14" customFormat="1" ht="11.25">
      <c r="B753" s="162"/>
      <c r="D753" s="149" t="s">
        <v>134</v>
      </c>
      <c r="E753" s="163" t="s">
        <v>1</v>
      </c>
      <c r="F753" s="164" t="s">
        <v>137</v>
      </c>
      <c r="H753" s="165">
        <v>42.41</v>
      </c>
      <c r="I753" s="166"/>
      <c r="L753" s="162"/>
      <c r="M753" s="167"/>
      <c r="T753" s="168"/>
      <c r="AT753" s="163" t="s">
        <v>134</v>
      </c>
      <c r="AU753" s="163" t="s">
        <v>132</v>
      </c>
      <c r="AV753" s="14" t="s">
        <v>131</v>
      </c>
      <c r="AW753" s="14" t="s">
        <v>30</v>
      </c>
      <c r="AX753" s="14" t="s">
        <v>81</v>
      </c>
      <c r="AY753" s="163" t="s">
        <v>125</v>
      </c>
    </row>
    <row r="754" spans="2:65" s="1" customFormat="1" ht="33" customHeight="1">
      <c r="B754" s="133"/>
      <c r="C754" s="169" t="s">
        <v>764</v>
      </c>
      <c r="D754" s="169" t="s">
        <v>172</v>
      </c>
      <c r="E754" s="170" t="s">
        <v>765</v>
      </c>
      <c r="F754" s="171" t="s">
        <v>766</v>
      </c>
      <c r="G754" s="172" t="s">
        <v>279</v>
      </c>
      <c r="H754" s="173">
        <v>34.200000000000003</v>
      </c>
      <c r="I754" s="174"/>
      <c r="J754" s="175">
        <f>ROUND(I754*H754,2)</f>
        <v>0</v>
      </c>
      <c r="K754" s="176"/>
      <c r="L754" s="177"/>
      <c r="M754" s="178" t="s">
        <v>1</v>
      </c>
      <c r="N754" s="179" t="s">
        <v>39</v>
      </c>
      <c r="P754" s="144">
        <f>O754*H754</f>
        <v>0</v>
      </c>
      <c r="Q754" s="144">
        <v>4.0000000000000001E-3</v>
      </c>
      <c r="R754" s="144">
        <f>Q754*H754</f>
        <v>0.1368</v>
      </c>
      <c r="S754" s="144">
        <v>0</v>
      </c>
      <c r="T754" s="145">
        <f>S754*H754</f>
        <v>0</v>
      </c>
      <c r="AR754" s="146" t="s">
        <v>305</v>
      </c>
      <c r="AT754" s="146" t="s">
        <v>172</v>
      </c>
      <c r="AU754" s="146" t="s">
        <v>132</v>
      </c>
      <c r="AY754" s="17" t="s">
        <v>125</v>
      </c>
      <c r="BE754" s="147">
        <f>IF(N754="základní",J754,0)</f>
        <v>0</v>
      </c>
      <c r="BF754" s="147">
        <f>IF(N754="snížená",J754,0)</f>
        <v>0</v>
      </c>
      <c r="BG754" s="147">
        <f>IF(N754="zákl. přenesená",J754,0)</f>
        <v>0</v>
      </c>
      <c r="BH754" s="147">
        <f>IF(N754="sníž. přenesená",J754,0)</f>
        <v>0</v>
      </c>
      <c r="BI754" s="147">
        <f>IF(N754="nulová",J754,0)</f>
        <v>0</v>
      </c>
      <c r="BJ754" s="17" t="s">
        <v>132</v>
      </c>
      <c r="BK754" s="147">
        <f>ROUND(I754*H754,2)</f>
        <v>0</v>
      </c>
      <c r="BL754" s="17" t="s">
        <v>214</v>
      </c>
      <c r="BM754" s="146" t="s">
        <v>767</v>
      </c>
    </row>
    <row r="755" spans="2:65" s="12" customFormat="1" ht="11.25">
      <c r="B755" s="148"/>
      <c r="D755" s="149" t="s">
        <v>134</v>
      </c>
      <c r="E755" s="150" t="s">
        <v>1</v>
      </c>
      <c r="F755" s="151" t="s">
        <v>768</v>
      </c>
      <c r="H755" s="150" t="s">
        <v>1</v>
      </c>
      <c r="I755" s="152"/>
      <c r="L755" s="148"/>
      <c r="M755" s="153"/>
      <c r="T755" s="154"/>
      <c r="AT755" s="150" t="s">
        <v>134</v>
      </c>
      <c r="AU755" s="150" t="s">
        <v>132</v>
      </c>
      <c r="AV755" s="12" t="s">
        <v>81</v>
      </c>
      <c r="AW755" s="12" t="s">
        <v>30</v>
      </c>
      <c r="AX755" s="12" t="s">
        <v>73</v>
      </c>
      <c r="AY755" s="150" t="s">
        <v>125</v>
      </c>
    </row>
    <row r="756" spans="2:65" s="12" customFormat="1" ht="22.5">
      <c r="B756" s="148"/>
      <c r="D756" s="149" t="s">
        <v>134</v>
      </c>
      <c r="E756" s="150" t="s">
        <v>1</v>
      </c>
      <c r="F756" s="151" t="s">
        <v>769</v>
      </c>
      <c r="H756" s="150" t="s">
        <v>1</v>
      </c>
      <c r="I756" s="152"/>
      <c r="L756" s="148"/>
      <c r="M756" s="153"/>
      <c r="T756" s="154"/>
      <c r="AT756" s="150" t="s">
        <v>134</v>
      </c>
      <c r="AU756" s="150" t="s">
        <v>132</v>
      </c>
      <c r="AV756" s="12" t="s">
        <v>81</v>
      </c>
      <c r="AW756" s="12" t="s">
        <v>30</v>
      </c>
      <c r="AX756" s="12" t="s">
        <v>73</v>
      </c>
      <c r="AY756" s="150" t="s">
        <v>125</v>
      </c>
    </row>
    <row r="757" spans="2:65" s="12" customFormat="1" ht="11.25">
      <c r="B757" s="148"/>
      <c r="D757" s="149" t="s">
        <v>134</v>
      </c>
      <c r="E757" s="150" t="s">
        <v>1</v>
      </c>
      <c r="F757" s="151" t="s">
        <v>770</v>
      </c>
      <c r="H757" s="150" t="s">
        <v>1</v>
      </c>
      <c r="I757" s="152"/>
      <c r="L757" s="148"/>
      <c r="M757" s="153"/>
      <c r="T757" s="154"/>
      <c r="AT757" s="150" t="s">
        <v>134</v>
      </c>
      <c r="AU757" s="150" t="s">
        <v>132</v>
      </c>
      <c r="AV757" s="12" t="s">
        <v>81</v>
      </c>
      <c r="AW757" s="12" t="s">
        <v>30</v>
      </c>
      <c r="AX757" s="12" t="s">
        <v>73</v>
      </c>
      <c r="AY757" s="150" t="s">
        <v>125</v>
      </c>
    </row>
    <row r="758" spans="2:65" s="12" customFormat="1" ht="11.25">
      <c r="B758" s="148"/>
      <c r="D758" s="149" t="s">
        <v>134</v>
      </c>
      <c r="E758" s="150" t="s">
        <v>1</v>
      </c>
      <c r="F758" s="151" t="s">
        <v>771</v>
      </c>
      <c r="H758" s="150" t="s">
        <v>1</v>
      </c>
      <c r="I758" s="152"/>
      <c r="L758" s="148"/>
      <c r="M758" s="153"/>
      <c r="T758" s="154"/>
      <c r="AT758" s="150" t="s">
        <v>134</v>
      </c>
      <c r="AU758" s="150" t="s">
        <v>132</v>
      </c>
      <c r="AV758" s="12" t="s">
        <v>81</v>
      </c>
      <c r="AW758" s="12" t="s">
        <v>30</v>
      </c>
      <c r="AX758" s="12" t="s">
        <v>73</v>
      </c>
      <c r="AY758" s="150" t="s">
        <v>125</v>
      </c>
    </row>
    <row r="759" spans="2:65" s="12" customFormat="1" ht="11.25">
      <c r="B759" s="148"/>
      <c r="D759" s="149" t="s">
        <v>134</v>
      </c>
      <c r="E759" s="150" t="s">
        <v>1</v>
      </c>
      <c r="F759" s="151" t="s">
        <v>772</v>
      </c>
      <c r="H759" s="150" t="s">
        <v>1</v>
      </c>
      <c r="I759" s="152"/>
      <c r="L759" s="148"/>
      <c r="M759" s="153"/>
      <c r="T759" s="154"/>
      <c r="AT759" s="150" t="s">
        <v>134</v>
      </c>
      <c r="AU759" s="150" t="s">
        <v>132</v>
      </c>
      <c r="AV759" s="12" t="s">
        <v>81</v>
      </c>
      <c r="AW759" s="12" t="s">
        <v>30</v>
      </c>
      <c r="AX759" s="12" t="s">
        <v>73</v>
      </c>
      <c r="AY759" s="150" t="s">
        <v>125</v>
      </c>
    </row>
    <row r="760" spans="2:65" s="12" customFormat="1" ht="11.25">
      <c r="B760" s="148"/>
      <c r="D760" s="149" t="s">
        <v>134</v>
      </c>
      <c r="E760" s="150" t="s">
        <v>1</v>
      </c>
      <c r="F760" s="151" t="s">
        <v>571</v>
      </c>
      <c r="H760" s="150" t="s">
        <v>1</v>
      </c>
      <c r="I760" s="152"/>
      <c r="L760" s="148"/>
      <c r="M760" s="153"/>
      <c r="T760" s="154"/>
      <c r="AT760" s="150" t="s">
        <v>134</v>
      </c>
      <c r="AU760" s="150" t="s">
        <v>132</v>
      </c>
      <c r="AV760" s="12" t="s">
        <v>81</v>
      </c>
      <c r="AW760" s="12" t="s">
        <v>30</v>
      </c>
      <c r="AX760" s="12" t="s">
        <v>73</v>
      </c>
      <c r="AY760" s="150" t="s">
        <v>125</v>
      </c>
    </row>
    <row r="761" spans="2:65" s="12" customFormat="1" ht="11.25">
      <c r="B761" s="148"/>
      <c r="D761" s="149" t="s">
        <v>134</v>
      </c>
      <c r="E761" s="150" t="s">
        <v>1</v>
      </c>
      <c r="F761" s="151" t="s">
        <v>773</v>
      </c>
      <c r="H761" s="150" t="s">
        <v>1</v>
      </c>
      <c r="I761" s="152"/>
      <c r="L761" s="148"/>
      <c r="M761" s="153"/>
      <c r="T761" s="154"/>
      <c r="AT761" s="150" t="s">
        <v>134</v>
      </c>
      <c r="AU761" s="150" t="s">
        <v>132</v>
      </c>
      <c r="AV761" s="12" t="s">
        <v>81</v>
      </c>
      <c r="AW761" s="12" t="s">
        <v>30</v>
      </c>
      <c r="AX761" s="12" t="s">
        <v>73</v>
      </c>
      <c r="AY761" s="150" t="s">
        <v>125</v>
      </c>
    </row>
    <row r="762" spans="2:65" s="12" customFormat="1" ht="22.5">
      <c r="B762" s="148"/>
      <c r="D762" s="149" t="s">
        <v>134</v>
      </c>
      <c r="E762" s="150" t="s">
        <v>1</v>
      </c>
      <c r="F762" s="151" t="s">
        <v>574</v>
      </c>
      <c r="H762" s="150" t="s">
        <v>1</v>
      </c>
      <c r="I762" s="152"/>
      <c r="L762" s="148"/>
      <c r="M762" s="153"/>
      <c r="T762" s="154"/>
      <c r="AT762" s="150" t="s">
        <v>134</v>
      </c>
      <c r="AU762" s="150" t="s">
        <v>132</v>
      </c>
      <c r="AV762" s="12" t="s">
        <v>81</v>
      </c>
      <c r="AW762" s="12" t="s">
        <v>30</v>
      </c>
      <c r="AX762" s="12" t="s">
        <v>73</v>
      </c>
      <c r="AY762" s="150" t="s">
        <v>125</v>
      </c>
    </row>
    <row r="763" spans="2:65" s="12" customFormat="1" ht="11.25">
      <c r="B763" s="148"/>
      <c r="D763" s="149" t="s">
        <v>134</v>
      </c>
      <c r="E763" s="150" t="s">
        <v>1</v>
      </c>
      <c r="F763" s="151" t="s">
        <v>768</v>
      </c>
      <c r="H763" s="150" t="s">
        <v>1</v>
      </c>
      <c r="I763" s="152"/>
      <c r="L763" s="148"/>
      <c r="M763" s="153"/>
      <c r="T763" s="154"/>
      <c r="AT763" s="150" t="s">
        <v>134</v>
      </c>
      <c r="AU763" s="150" t="s">
        <v>132</v>
      </c>
      <c r="AV763" s="12" t="s">
        <v>81</v>
      </c>
      <c r="AW763" s="12" t="s">
        <v>30</v>
      </c>
      <c r="AX763" s="12" t="s">
        <v>73</v>
      </c>
      <c r="AY763" s="150" t="s">
        <v>125</v>
      </c>
    </row>
    <row r="764" spans="2:65" s="13" customFormat="1" ht="11.25">
      <c r="B764" s="155"/>
      <c r="D764" s="149" t="s">
        <v>134</v>
      </c>
      <c r="E764" s="156" t="s">
        <v>1</v>
      </c>
      <c r="F764" s="157" t="s">
        <v>757</v>
      </c>
      <c r="H764" s="158">
        <v>22.4</v>
      </c>
      <c r="I764" s="159"/>
      <c r="L764" s="155"/>
      <c r="M764" s="160"/>
      <c r="T764" s="161"/>
      <c r="AT764" s="156" t="s">
        <v>134</v>
      </c>
      <c r="AU764" s="156" t="s">
        <v>132</v>
      </c>
      <c r="AV764" s="13" t="s">
        <v>132</v>
      </c>
      <c r="AW764" s="13" t="s">
        <v>30</v>
      </c>
      <c r="AX764" s="13" t="s">
        <v>73</v>
      </c>
      <c r="AY764" s="156" t="s">
        <v>125</v>
      </c>
    </row>
    <row r="765" spans="2:65" s="13" customFormat="1" ht="11.25">
      <c r="B765" s="155"/>
      <c r="D765" s="149" t="s">
        <v>134</v>
      </c>
      <c r="E765" s="156" t="s">
        <v>1</v>
      </c>
      <c r="F765" s="157" t="s">
        <v>758</v>
      </c>
      <c r="H765" s="158">
        <v>6.4</v>
      </c>
      <c r="I765" s="159"/>
      <c r="L765" s="155"/>
      <c r="M765" s="160"/>
      <c r="T765" s="161"/>
      <c r="AT765" s="156" t="s">
        <v>134</v>
      </c>
      <c r="AU765" s="156" t="s">
        <v>132</v>
      </c>
      <c r="AV765" s="13" t="s">
        <v>132</v>
      </c>
      <c r="AW765" s="13" t="s">
        <v>30</v>
      </c>
      <c r="AX765" s="13" t="s">
        <v>73</v>
      </c>
      <c r="AY765" s="156" t="s">
        <v>125</v>
      </c>
    </row>
    <row r="766" spans="2:65" s="13" customFormat="1" ht="11.25">
      <c r="B766" s="155"/>
      <c r="D766" s="149" t="s">
        <v>134</v>
      </c>
      <c r="E766" s="156" t="s">
        <v>1</v>
      </c>
      <c r="F766" s="157" t="s">
        <v>759</v>
      </c>
      <c r="H766" s="158">
        <v>5.4</v>
      </c>
      <c r="I766" s="159"/>
      <c r="L766" s="155"/>
      <c r="M766" s="160"/>
      <c r="T766" s="161"/>
      <c r="AT766" s="156" t="s">
        <v>134</v>
      </c>
      <c r="AU766" s="156" t="s">
        <v>132</v>
      </c>
      <c r="AV766" s="13" t="s">
        <v>132</v>
      </c>
      <c r="AW766" s="13" t="s">
        <v>30</v>
      </c>
      <c r="AX766" s="13" t="s">
        <v>73</v>
      </c>
      <c r="AY766" s="156" t="s">
        <v>125</v>
      </c>
    </row>
    <row r="767" spans="2:65" s="14" customFormat="1" ht="11.25">
      <c r="B767" s="162"/>
      <c r="D767" s="149" t="s">
        <v>134</v>
      </c>
      <c r="E767" s="163" t="s">
        <v>1</v>
      </c>
      <c r="F767" s="164" t="s">
        <v>137</v>
      </c>
      <c r="H767" s="165">
        <v>34.200000000000003</v>
      </c>
      <c r="I767" s="166"/>
      <c r="L767" s="162"/>
      <c r="M767" s="167"/>
      <c r="T767" s="168"/>
      <c r="AT767" s="163" t="s">
        <v>134</v>
      </c>
      <c r="AU767" s="163" t="s">
        <v>132</v>
      </c>
      <c r="AV767" s="14" t="s">
        <v>131</v>
      </c>
      <c r="AW767" s="14" t="s">
        <v>30</v>
      </c>
      <c r="AX767" s="14" t="s">
        <v>81</v>
      </c>
      <c r="AY767" s="163" t="s">
        <v>125</v>
      </c>
    </row>
    <row r="768" spans="2:65" s="1" customFormat="1" ht="33" customHeight="1">
      <c r="B768" s="133"/>
      <c r="C768" s="169" t="s">
        <v>774</v>
      </c>
      <c r="D768" s="169" t="s">
        <v>172</v>
      </c>
      <c r="E768" s="170" t="s">
        <v>775</v>
      </c>
      <c r="F768" s="171" t="s">
        <v>776</v>
      </c>
      <c r="G768" s="172" t="s">
        <v>279</v>
      </c>
      <c r="H768" s="173">
        <v>4.09</v>
      </c>
      <c r="I768" s="174"/>
      <c r="J768" s="175">
        <f>ROUND(I768*H768,2)</f>
        <v>0</v>
      </c>
      <c r="K768" s="176"/>
      <c r="L768" s="177"/>
      <c r="M768" s="178" t="s">
        <v>1</v>
      </c>
      <c r="N768" s="179" t="s">
        <v>39</v>
      </c>
      <c r="P768" s="144">
        <f>O768*H768</f>
        <v>0</v>
      </c>
      <c r="Q768" s="144">
        <v>4.0000000000000001E-3</v>
      </c>
      <c r="R768" s="144">
        <f>Q768*H768</f>
        <v>1.636E-2</v>
      </c>
      <c r="S768" s="144">
        <v>0</v>
      </c>
      <c r="T768" s="145">
        <f>S768*H768</f>
        <v>0</v>
      </c>
      <c r="AR768" s="146" t="s">
        <v>305</v>
      </c>
      <c r="AT768" s="146" t="s">
        <v>172</v>
      </c>
      <c r="AU768" s="146" t="s">
        <v>132</v>
      </c>
      <c r="AY768" s="17" t="s">
        <v>125</v>
      </c>
      <c r="BE768" s="147">
        <f>IF(N768="základní",J768,0)</f>
        <v>0</v>
      </c>
      <c r="BF768" s="147">
        <f>IF(N768="snížená",J768,0)</f>
        <v>0</v>
      </c>
      <c r="BG768" s="147">
        <f>IF(N768="zákl. přenesená",J768,0)</f>
        <v>0</v>
      </c>
      <c r="BH768" s="147">
        <f>IF(N768="sníž. přenesená",J768,0)</f>
        <v>0</v>
      </c>
      <c r="BI768" s="147">
        <f>IF(N768="nulová",J768,0)</f>
        <v>0</v>
      </c>
      <c r="BJ768" s="17" t="s">
        <v>132</v>
      </c>
      <c r="BK768" s="147">
        <f>ROUND(I768*H768,2)</f>
        <v>0</v>
      </c>
      <c r="BL768" s="17" t="s">
        <v>214</v>
      </c>
      <c r="BM768" s="146" t="s">
        <v>777</v>
      </c>
    </row>
    <row r="769" spans="2:65" s="12" customFormat="1" ht="11.25">
      <c r="B769" s="148"/>
      <c r="D769" s="149" t="s">
        <v>134</v>
      </c>
      <c r="E769" s="150" t="s">
        <v>1</v>
      </c>
      <c r="F769" s="151" t="s">
        <v>768</v>
      </c>
      <c r="H769" s="150" t="s">
        <v>1</v>
      </c>
      <c r="I769" s="152"/>
      <c r="L769" s="148"/>
      <c r="M769" s="153"/>
      <c r="T769" s="154"/>
      <c r="AT769" s="150" t="s">
        <v>134</v>
      </c>
      <c r="AU769" s="150" t="s">
        <v>132</v>
      </c>
      <c r="AV769" s="12" t="s">
        <v>81</v>
      </c>
      <c r="AW769" s="12" t="s">
        <v>30</v>
      </c>
      <c r="AX769" s="12" t="s">
        <v>73</v>
      </c>
      <c r="AY769" s="150" t="s">
        <v>125</v>
      </c>
    </row>
    <row r="770" spans="2:65" s="12" customFormat="1" ht="22.5">
      <c r="B770" s="148"/>
      <c r="D770" s="149" t="s">
        <v>134</v>
      </c>
      <c r="E770" s="150" t="s">
        <v>1</v>
      </c>
      <c r="F770" s="151" t="s">
        <v>769</v>
      </c>
      <c r="H770" s="150" t="s">
        <v>1</v>
      </c>
      <c r="I770" s="152"/>
      <c r="L770" s="148"/>
      <c r="M770" s="153"/>
      <c r="T770" s="154"/>
      <c r="AT770" s="150" t="s">
        <v>134</v>
      </c>
      <c r="AU770" s="150" t="s">
        <v>132</v>
      </c>
      <c r="AV770" s="12" t="s">
        <v>81</v>
      </c>
      <c r="AW770" s="12" t="s">
        <v>30</v>
      </c>
      <c r="AX770" s="12" t="s">
        <v>73</v>
      </c>
      <c r="AY770" s="150" t="s">
        <v>125</v>
      </c>
    </row>
    <row r="771" spans="2:65" s="12" customFormat="1" ht="11.25">
      <c r="B771" s="148"/>
      <c r="D771" s="149" t="s">
        <v>134</v>
      </c>
      <c r="E771" s="150" t="s">
        <v>1</v>
      </c>
      <c r="F771" s="151" t="s">
        <v>770</v>
      </c>
      <c r="H771" s="150" t="s">
        <v>1</v>
      </c>
      <c r="I771" s="152"/>
      <c r="L771" s="148"/>
      <c r="M771" s="153"/>
      <c r="T771" s="154"/>
      <c r="AT771" s="150" t="s">
        <v>134</v>
      </c>
      <c r="AU771" s="150" t="s">
        <v>132</v>
      </c>
      <c r="AV771" s="12" t="s">
        <v>81</v>
      </c>
      <c r="AW771" s="12" t="s">
        <v>30</v>
      </c>
      <c r="AX771" s="12" t="s">
        <v>73</v>
      </c>
      <c r="AY771" s="150" t="s">
        <v>125</v>
      </c>
    </row>
    <row r="772" spans="2:65" s="12" customFormat="1" ht="11.25">
      <c r="B772" s="148"/>
      <c r="D772" s="149" t="s">
        <v>134</v>
      </c>
      <c r="E772" s="150" t="s">
        <v>1</v>
      </c>
      <c r="F772" s="151" t="s">
        <v>771</v>
      </c>
      <c r="H772" s="150" t="s">
        <v>1</v>
      </c>
      <c r="I772" s="152"/>
      <c r="L772" s="148"/>
      <c r="M772" s="153"/>
      <c r="T772" s="154"/>
      <c r="AT772" s="150" t="s">
        <v>134</v>
      </c>
      <c r="AU772" s="150" t="s">
        <v>132</v>
      </c>
      <c r="AV772" s="12" t="s">
        <v>81</v>
      </c>
      <c r="AW772" s="12" t="s">
        <v>30</v>
      </c>
      <c r="AX772" s="12" t="s">
        <v>73</v>
      </c>
      <c r="AY772" s="150" t="s">
        <v>125</v>
      </c>
    </row>
    <row r="773" spans="2:65" s="12" customFormat="1" ht="11.25">
      <c r="B773" s="148"/>
      <c r="D773" s="149" t="s">
        <v>134</v>
      </c>
      <c r="E773" s="150" t="s">
        <v>1</v>
      </c>
      <c r="F773" s="151" t="s">
        <v>772</v>
      </c>
      <c r="H773" s="150" t="s">
        <v>1</v>
      </c>
      <c r="I773" s="152"/>
      <c r="L773" s="148"/>
      <c r="M773" s="153"/>
      <c r="T773" s="154"/>
      <c r="AT773" s="150" t="s">
        <v>134</v>
      </c>
      <c r="AU773" s="150" t="s">
        <v>132</v>
      </c>
      <c r="AV773" s="12" t="s">
        <v>81</v>
      </c>
      <c r="AW773" s="12" t="s">
        <v>30</v>
      </c>
      <c r="AX773" s="12" t="s">
        <v>73</v>
      </c>
      <c r="AY773" s="150" t="s">
        <v>125</v>
      </c>
    </row>
    <row r="774" spans="2:65" s="12" customFormat="1" ht="11.25">
      <c r="B774" s="148"/>
      <c r="D774" s="149" t="s">
        <v>134</v>
      </c>
      <c r="E774" s="150" t="s">
        <v>1</v>
      </c>
      <c r="F774" s="151" t="s">
        <v>571</v>
      </c>
      <c r="H774" s="150" t="s">
        <v>1</v>
      </c>
      <c r="I774" s="152"/>
      <c r="L774" s="148"/>
      <c r="M774" s="153"/>
      <c r="T774" s="154"/>
      <c r="AT774" s="150" t="s">
        <v>134</v>
      </c>
      <c r="AU774" s="150" t="s">
        <v>132</v>
      </c>
      <c r="AV774" s="12" t="s">
        <v>81</v>
      </c>
      <c r="AW774" s="12" t="s">
        <v>30</v>
      </c>
      <c r="AX774" s="12" t="s">
        <v>73</v>
      </c>
      <c r="AY774" s="150" t="s">
        <v>125</v>
      </c>
    </row>
    <row r="775" spans="2:65" s="12" customFormat="1" ht="11.25">
      <c r="B775" s="148"/>
      <c r="D775" s="149" t="s">
        <v>134</v>
      </c>
      <c r="E775" s="150" t="s">
        <v>1</v>
      </c>
      <c r="F775" s="151" t="s">
        <v>773</v>
      </c>
      <c r="H775" s="150" t="s">
        <v>1</v>
      </c>
      <c r="I775" s="152"/>
      <c r="L775" s="148"/>
      <c r="M775" s="153"/>
      <c r="T775" s="154"/>
      <c r="AT775" s="150" t="s">
        <v>134</v>
      </c>
      <c r="AU775" s="150" t="s">
        <v>132</v>
      </c>
      <c r="AV775" s="12" t="s">
        <v>81</v>
      </c>
      <c r="AW775" s="12" t="s">
        <v>30</v>
      </c>
      <c r="AX775" s="12" t="s">
        <v>73</v>
      </c>
      <c r="AY775" s="150" t="s">
        <v>125</v>
      </c>
    </row>
    <row r="776" spans="2:65" s="12" customFormat="1" ht="22.5">
      <c r="B776" s="148"/>
      <c r="D776" s="149" t="s">
        <v>134</v>
      </c>
      <c r="E776" s="150" t="s">
        <v>1</v>
      </c>
      <c r="F776" s="151" t="s">
        <v>574</v>
      </c>
      <c r="H776" s="150" t="s">
        <v>1</v>
      </c>
      <c r="I776" s="152"/>
      <c r="L776" s="148"/>
      <c r="M776" s="153"/>
      <c r="T776" s="154"/>
      <c r="AT776" s="150" t="s">
        <v>134</v>
      </c>
      <c r="AU776" s="150" t="s">
        <v>132</v>
      </c>
      <c r="AV776" s="12" t="s">
        <v>81</v>
      </c>
      <c r="AW776" s="12" t="s">
        <v>30</v>
      </c>
      <c r="AX776" s="12" t="s">
        <v>73</v>
      </c>
      <c r="AY776" s="150" t="s">
        <v>125</v>
      </c>
    </row>
    <row r="777" spans="2:65" s="12" customFormat="1" ht="11.25">
      <c r="B777" s="148"/>
      <c r="D777" s="149" t="s">
        <v>134</v>
      </c>
      <c r="E777" s="150" t="s">
        <v>1</v>
      </c>
      <c r="F777" s="151" t="s">
        <v>768</v>
      </c>
      <c r="H777" s="150" t="s">
        <v>1</v>
      </c>
      <c r="I777" s="152"/>
      <c r="L777" s="148"/>
      <c r="M777" s="153"/>
      <c r="T777" s="154"/>
      <c r="AT777" s="150" t="s">
        <v>134</v>
      </c>
      <c r="AU777" s="150" t="s">
        <v>132</v>
      </c>
      <c r="AV777" s="12" t="s">
        <v>81</v>
      </c>
      <c r="AW777" s="12" t="s">
        <v>30</v>
      </c>
      <c r="AX777" s="12" t="s">
        <v>73</v>
      </c>
      <c r="AY777" s="150" t="s">
        <v>125</v>
      </c>
    </row>
    <row r="778" spans="2:65" s="13" customFormat="1" ht="11.25">
      <c r="B778" s="155"/>
      <c r="D778" s="149" t="s">
        <v>134</v>
      </c>
      <c r="E778" s="156" t="s">
        <v>1</v>
      </c>
      <c r="F778" s="157" t="s">
        <v>760</v>
      </c>
      <c r="H778" s="158">
        <v>1.25</v>
      </c>
      <c r="I778" s="159"/>
      <c r="L778" s="155"/>
      <c r="M778" s="160"/>
      <c r="T778" s="161"/>
      <c r="AT778" s="156" t="s">
        <v>134</v>
      </c>
      <c r="AU778" s="156" t="s">
        <v>132</v>
      </c>
      <c r="AV778" s="13" t="s">
        <v>132</v>
      </c>
      <c r="AW778" s="13" t="s">
        <v>30</v>
      </c>
      <c r="AX778" s="13" t="s">
        <v>73</v>
      </c>
      <c r="AY778" s="156" t="s">
        <v>125</v>
      </c>
    </row>
    <row r="779" spans="2:65" s="13" customFormat="1" ht="11.25">
      <c r="B779" s="155"/>
      <c r="D779" s="149" t="s">
        <v>134</v>
      </c>
      <c r="E779" s="156" t="s">
        <v>1</v>
      </c>
      <c r="F779" s="157" t="s">
        <v>762</v>
      </c>
      <c r="H779" s="158">
        <v>2.84</v>
      </c>
      <c r="I779" s="159"/>
      <c r="L779" s="155"/>
      <c r="M779" s="160"/>
      <c r="T779" s="161"/>
      <c r="AT779" s="156" t="s">
        <v>134</v>
      </c>
      <c r="AU779" s="156" t="s">
        <v>132</v>
      </c>
      <c r="AV779" s="13" t="s">
        <v>132</v>
      </c>
      <c r="AW779" s="13" t="s">
        <v>30</v>
      </c>
      <c r="AX779" s="13" t="s">
        <v>73</v>
      </c>
      <c r="AY779" s="156" t="s">
        <v>125</v>
      </c>
    </row>
    <row r="780" spans="2:65" s="14" customFormat="1" ht="11.25">
      <c r="B780" s="162"/>
      <c r="D780" s="149" t="s">
        <v>134</v>
      </c>
      <c r="E780" s="163" t="s">
        <v>1</v>
      </c>
      <c r="F780" s="164" t="s">
        <v>137</v>
      </c>
      <c r="H780" s="165">
        <v>4.09</v>
      </c>
      <c r="I780" s="166"/>
      <c r="L780" s="162"/>
      <c r="M780" s="167"/>
      <c r="T780" s="168"/>
      <c r="AT780" s="163" t="s">
        <v>134</v>
      </c>
      <c r="AU780" s="163" t="s">
        <v>132</v>
      </c>
      <c r="AV780" s="14" t="s">
        <v>131</v>
      </c>
      <c r="AW780" s="14" t="s">
        <v>30</v>
      </c>
      <c r="AX780" s="14" t="s">
        <v>81</v>
      </c>
      <c r="AY780" s="163" t="s">
        <v>125</v>
      </c>
    </row>
    <row r="781" spans="2:65" s="1" customFormat="1" ht="33" customHeight="1">
      <c r="B781" s="133"/>
      <c r="C781" s="169" t="s">
        <v>778</v>
      </c>
      <c r="D781" s="169" t="s">
        <v>172</v>
      </c>
      <c r="E781" s="170" t="s">
        <v>779</v>
      </c>
      <c r="F781" s="171" t="s">
        <v>780</v>
      </c>
      <c r="G781" s="172" t="s">
        <v>279</v>
      </c>
      <c r="H781" s="173">
        <v>4.12</v>
      </c>
      <c r="I781" s="174"/>
      <c r="J781" s="175">
        <f>ROUND(I781*H781,2)</f>
        <v>0</v>
      </c>
      <c r="K781" s="176"/>
      <c r="L781" s="177"/>
      <c r="M781" s="178" t="s">
        <v>1</v>
      </c>
      <c r="N781" s="179" t="s">
        <v>39</v>
      </c>
      <c r="P781" s="144">
        <f>O781*H781</f>
        <v>0</v>
      </c>
      <c r="Q781" s="144">
        <v>4.0000000000000001E-3</v>
      </c>
      <c r="R781" s="144">
        <f>Q781*H781</f>
        <v>1.6480000000000002E-2</v>
      </c>
      <c r="S781" s="144">
        <v>0</v>
      </c>
      <c r="T781" s="145">
        <f>S781*H781</f>
        <v>0</v>
      </c>
      <c r="AR781" s="146" t="s">
        <v>305</v>
      </c>
      <c r="AT781" s="146" t="s">
        <v>172</v>
      </c>
      <c r="AU781" s="146" t="s">
        <v>132</v>
      </c>
      <c r="AY781" s="17" t="s">
        <v>125</v>
      </c>
      <c r="BE781" s="147">
        <f>IF(N781="základní",J781,0)</f>
        <v>0</v>
      </c>
      <c r="BF781" s="147">
        <f>IF(N781="snížená",J781,0)</f>
        <v>0</v>
      </c>
      <c r="BG781" s="147">
        <f>IF(N781="zákl. přenesená",J781,0)</f>
        <v>0</v>
      </c>
      <c r="BH781" s="147">
        <f>IF(N781="sníž. přenesená",J781,0)</f>
        <v>0</v>
      </c>
      <c r="BI781" s="147">
        <f>IF(N781="nulová",J781,0)</f>
        <v>0</v>
      </c>
      <c r="BJ781" s="17" t="s">
        <v>132</v>
      </c>
      <c r="BK781" s="147">
        <f>ROUND(I781*H781,2)</f>
        <v>0</v>
      </c>
      <c r="BL781" s="17" t="s">
        <v>214</v>
      </c>
      <c r="BM781" s="146" t="s">
        <v>781</v>
      </c>
    </row>
    <row r="782" spans="2:65" s="12" customFormat="1" ht="11.25">
      <c r="B782" s="148"/>
      <c r="D782" s="149" t="s">
        <v>134</v>
      </c>
      <c r="E782" s="150" t="s">
        <v>1</v>
      </c>
      <c r="F782" s="151" t="s">
        <v>768</v>
      </c>
      <c r="H782" s="150" t="s">
        <v>1</v>
      </c>
      <c r="I782" s="152"/>
      <c r="L782" s="148"/>
      <c r="M782" s="153"/>
      <c r="T782" s="154"/>
      <c r="AT782" s="150" t="s">
        <v>134</v>
      </c>
      <c r="AU782" s="150" t="s">
        <v>132</v>
      </c>
      <c r="AV782" s="12" t="s">
        <v>81</v>
      </c>
      <c r="AW782" s="12" t="s">
        <v>30</v>
      </c>
      <c r="AX782" s="12" t="s">
        <v>73</v>
      </c>
      <c r="AY782" s="150" t="s">
        <v>125</v>
      </c>
    </row>
    <row r="783" spans="2:65" s="12" customFormat="1" ht="22.5">
      <c r="B783" s="148"/>
      <c r="D783" s="149" t="s">
        <v>134</v>
      </c>
      <c r="E783" s="150" t="s">
        <v>1</v>
      </c>
      <c r="F783" s="151" t="s">
        <v>769</v>
      </c>
      <c r="H783" s="150" t="s">
        <v>1</v>
      </c>
      <c r="I783" s="152"/>
      <c r="L783" s="148"/>
      <c r="M783" s="153"/>
      <c r="T783" s="154"/>
      <c r="AT783" s="150" t="s">
        <v>134</v>
      </c>
      <c r="AU783" s="150" t="s">
        <v>132</v>
      </c>
      <c r="AV783" s="12" t="s">
        <v>81</v>
      </c>
      <c r="AW783" s="12" t="s">
        <v>30</v>
      </c>
      <c r="AX783" s="12" t="s">
        <v>73</v>
      </c>
      <c r="AY783" s="150" t="s">
        <v>125</v>
      </c>
    </row>
    <row r="784" spans="2:65" s="12" customFormat="1" ht="11.25">
      <c r="B784" s="148"/>
      <c r="D784" s="149" t="s">
        <v>134</v>
      </c>
      <c r="E784" s="150" t="s">
        <v>1</v>
      </c>
      <c r="F784" s="151" t="s">
        <v>770</v>
      </c>
      <c r="H784" s="150" t="s">
        <v>1</v>
      </c>
      <c r="I784" s="152"/>
      <c r="L784" s="148"/>
      <c r="M784" s="153"/>
      <c r="T784" s="154"/>
      <c r="AT784" s="150" t="s">
        <v>134</v>
      </c>
      <c r="AU784" s="150" t="s">
        <v>132</v>
      </c>
      <c r="AV784" s="12" t="s">
        <v>81</v>
      </c>
      <c r="AW784" s="12" t="s">
        <v>30</v>
      </c>
      <c r="AX784" s="12" t="s">
        <v>73</v>
      </c>
      <c r="AY784" s="150" t="s">
        <v>125</v>
      </c>
    </row>
    <row r="785" spans="2:65" s="12" customFormat="1" ht="11.25">
      <c r="B785" s="148"/>
      <c r="D785" s="149" t="s">
        <v>134</v>
      </c>
      <c r="E785" s="150" t="s">
        <v>1</v>
      </c>
      <c r="F785" s="151" t="s">
        <v>771</v>
      </c>
      <c r="H785" s="150" t="s">
        <v>1</v>
      </c>
      <c r="I785" s="152"/>
      <c r="L785" s="148"/>
      <c r="M785" s="153"/>
      <c r="T785" s="154"/>
      <c r="AT785" s="150" t="s">
        <v>134</v>
      </c>
      <c r="AU785" s="150" t="s">
        <v>132</v>
      </c>
      <c r="AV785" s="12" t="s">
        <v>81</v>
      </c>
      <c r="AW785" s="12" t="s">
        <v>30</v>
      </c>
      <c r="AX785" s="12" t="s">
        <v>73</v>
      </c>
      <c r="AY785" s="150" t="s">
        <v>125</v>
      </c>
    </row>
    <row r="786" spans="2:65" s="12" customFormat="1" ht="11.25">
      <c r="B786" s="148"/>
      <c r="D786" s="149" t="s">
        <v>134</v>
      </c>
      <c r="E786" s="150" t="s">
        <v>1</v>
      </c>
      <c r="F786" s="151" t="s">
        <v>772</v>
      </c>
      <c r="H786" s="150" t="s">
        <v>1</v>
      </c>
      <c r="I786" s="152"/>
      <c r="L786" s="148"/>
      <c r="M786" s="153"/>
      <c r="T786" s="154"/>
      <c r="AT786" s="150" t="s">
        <v>134</v>
      </c>
      <c r="AU786" s="150" t="s">
        <v>132</v>
      </c>
      <c r="AV786" s="12" t="s">
        <v>81</v>
      </c>
      <c r="AW786" s="12" t="s">
        <v>30</v>
      </c>
      <c r="AX786" s="12" t="s">
        <v>73</v>
      </c>
      <c r="AY786" s="150" t="s">
        <v>125</v>
      </c>
    </row>
    <row r="787" spans="2:65" s="12" customFormat="1" ht="11.25">
      <c r="B787" s="148"/>
      <c r="D787" s="149" t="s">
        <v>134</v>
      </c>
      <c r="E787" s="150" t="s">
        <v>1</v>
      </c>
      <c r="F787" s="151" t="s">
        <v>571</v>
      </c>
      <c r="H787" s="150" t="s">
        <v>1</v>
      </c>
      <c r="I787" s="152"/>
      <c r="L787" s="148"/>
      <c r="M787" s="153"/>
      <c r="T787" s="154"/>
      <c r="AT787" s="150" t="s">
        <v>134</v>
      </c>
      <c r="AU787" s="150" t="s">
        <v>132</v>
      </c>
      <c r="AV787" s="12" t="s">
        <v>81</v>
      </c>
      <c r="AW787" s="12" t="s">
        <v>30</v>
      </c>
      <c r="AX787" s="12" t="s">
        <v>73</v>
      </c>
      <c r="AY787" s="150" t="s">
        <v>125</v>
      </c>
    </row>
    <row r="788" spans="2:65" s="12" customFormat="1" ht="11.25">
      <c r="B788" s="148"/>
      <c r="D788" s="149" t="s">
        <v>134</v>
      </c>
      <c r="E788" s="150" t="s">
        <v>1</v>
      </c>
      <c r="F788" s="151" t="s">
        <v>773</v>
      </c>
      <c r="H788" s="150" t="s">
        <v>1</v>
      </c>
      <c r="I788" s="152"/>
      <c r="L788" s="148"/>
      <c r="M788" s="153"/>
      <c r="T788" s="154"/>
      <c r="AT788" s="150" t="s">
        <v>134</v>
      </c>
      <c r="AU788" s="150" t="s">
        <v>132</v>
      </c>
      <c r="AV788" s="12" t="s">
        <v>81</v>
      </c>
      <c r="AW788" s="12" t="s">
        <v>30</v>
      </c>
      <c r="AX788" s="12" t="s">
        <v>73</v>
      </c>
      <c r="AY788" s="150" t="s">
        <v>125</v>
      </c>
    </row>
    <row r="789" spans="2:65" s="12" customFormat="1" ht="22.5">
      <c r="B789" s="148"/>
      <c r="D789" s="149" t="s">
        <v>134</v>
      </c>
      <c r="E789" s="150" t="s">
        <v>1</v>
      </c>
      <c r="F789" s="151" t="s">
        <v>574</v>
      </c>
      <c r="H789" s="150" t="s">
        <v>1</v>
      </c>
      <c r="I789" s="152"/>
      <c r="L789" s="148"/>
      <c r="M789" s="153"/>
      <c r="T789" s="154"/>
      <c r="AT789" s="150" t="s">
        <v>134</v>
      </c>
      <c r="AU789" s="150" t="s">
        <v>132</v>
      </c>
      <c r="AV789" s="12" t="s">
        <v>81</v>
      </c>
      <c r="AW789" s="12" t="s">
        <v>30</v>
      </c>
      <c r="AX789" s="12" t="s">
        <v>73</v>
      </c>
      <c r="AY789" s="150" t="s">
        <v>125</v>
      </c>
    </row>
    <row r="790" spans="2:65" s="12" customFormat="1" ht="11.25">
      <c r="B790" s="148"/>
      <c r="D790" s="149" t="s">
        <v>134</v>
      </c>
      <c r="E790" s="150" t="s">
        <v>1</v>
      </c>
      <c r="F790" s="151" t="s">
        <v>768</v>
      </c>
      <c r="H790" s="150" t="s">
        <v>1</v>
      </c>
      <c r="I790" s="152"/>
      <c r="L790" s="148"/>
      <c r="M790" s="153"/>
      <c r="T790" s="154"/>
      <c r="AT790" s="150" t="s">
        <v>134</v>
      </c>
      <c r="AU790" s="150" t="s">
        <v>132</v>
      </c>
      <c r="AV790" s="12" t="s">
        <v>81</v>
      </c>
      <c r="AW790" s="12" t="s">
        <v>30</v>
      </c>
      <c r="AX790" s="12" t="s">
        <v>73</v>
      </c>
      <c r="AY790" s="150" t="s">
        <v>125</v>
      </c>
    </row>
    <row r="791" spans="2:65" s="13" customFormat="1" ht="11.25">
      <c r="B791" s="155"/>
      <c r="D791" s="149" t="s">
        <v>134</v>
      </c>
      <c r="E791" s="156" t="s">
        <v>1</v>
      </c>
      <c r="F791" s="157" t="s">
        <v>761</v>
      </c>
      <c r="H791" s="158">
        <v>1.32</v>
      </c>
      <c r="I791" s="159"/>
      <c r="L791" s="155"/>
      <c r="M791" s="160"/>
      <c r="T791" s="161"/>
      <c r="AT791" s="156" t="s">
        <v>134</v>
      </c>
      <c r="AU791" s="156" t="s">
        <v>132</v>
      </c>
      <c r="AV791" s="13" t="s">
        <v>132</v>
      </c>
      <c r="AW791" s="13" t="s">
        <v>30</v>
      </c>
      <c r="AX791" s="13" t="s">
        <v>73</v>
      </c>
      <c r="AY791" s="156" t="s">
        <v>125</v>
      </c>
    </row>
    <row r="792" spans="2:65" s="13" customFormat="1" ht="11.25">
      <c r="B792" s="155"/>
      <c r="D792" s="149" t="s">
        <v>134</v>
      </c>
      <c r="E792" s="156" t="s">
        <v>1</v>
      </c>
      <c r="F792" s="157" t="s">
        <v>763</v>
      </c>
      <c r="H792" s="158">
        <v>2.8</v>
      </c>
      <c r="I792" s="159"/>
      <c r="L792" s="155"/>
      <c r="M792" s="160"/>
      <c r="T792" s="161"/>
      <c r="AT792" s="156" t="s">
        <v>134</v>
      </c>
      <c r="AU792" s="156" t="s">
        <v>132</v>
      </c>
      <c r="AV792" s="13" t="s">
        <v>132</v>
      </c>
      <c r="AW792" s="13" t="s">
        <v>30</v>
      </c>
      <c r="AX792" s="13" t="s">
        <v>73</v>
      </c>
      <c r="AY792" s="156" t="s">
        <v>125</v>
      </c>
    </row>
    <row r="793" spans="2:65" s="14" customFormat="1" ht="11.25">
      <c r="B793" s="162"/>
      <c r="D793" s="149" t="s">
        <v>134</v>
      </c>
      <c r="E793" s="163" t="s">
        <v>1</v>
      </c>
      <c r="F793" s="164" t="s">
        <v>137</v>
      </c>
      <c r="H793" s="165">
        <v>4.12</v>
      </c>
      <c r="I793" s="166"/>
      <c r="L793" s="162"/>
      <c r="M793" s="167"/>
      <c r="T793" s="168"/>
      <c r="AT793" s="163" t="s">
        <v>134</v>
      </c>
      <c r="AU793" s="163" t="s">
        <v>132</v>
      </c>
      <c r="AV793" s="14" t="s">
        <v>131</v>
      </c>
      <c r="AW793" s="14" t="s">
        <v>30</v>
      </c>
      <c r="AX793" s="14" t="s">
        <v>81</v>
      </c>
      <c r="AY793" s="163" t="s">
        <v>125</v>
      </c>
    </row>
    <row r="794" spans="2:65" s="1" customFormat="1" ht="24.2" customHeight="1">
      <c r="B794" s="133"/>
      <c r="C794" s="134" t="s">
        <v>782</v>
      </c>
      <c r="D794" s="134" t="s">
        <v>127</v>
      </c>
      <c r="E794" s="135" t="s">
        <v>783</v>
      </c>
      <c r="F794" s="136" t="s">
        <v>784</v>
      </c>
      <c r="G794" s="137" t="s">
        <v>279</v>
      </c>
      <c r="H794" s="138">
        <v>5</v>
      </c>
      <c r="I794" s="139"/>
      <c r="J794" s="140">
        <f>ROUND(I794*H794,2)</f>
        <v>0</v>
      </c>
      <c r="K794" s="141"/>
      <c r="L794" s="32"/>
      <c r="M794" s="142" t="s">
        <v>1</v>
      </c>
      <c r="N794" s="143" t="s">
        <v>39</v>
      </c>
      <c r="P794" s="144">
        <f>O794*H794</f>
        <v>0</v>
      </c>
      <c r="Q794" s="144">
        <v>0</v>
      </c>
      <c r="R794" s="144">
        <f>Q794*H794</f>
        <v>0</v>
      </c>
      <c r="S794" s="144">
        <v>0</v>
      </c>
      <c r="T794" s="145">
        <f>S794*H794</f>
        <v>0</v>
      </c>
      <c r="AR794" s="146" t="s">
        <v>214</v>
      </c>
      <c r="AT794" s="146" t="s">
        <v>127</v>
      </c>
      <c r="AU794" s="146" t="s">
        <v>132</v>
      </c>
      <c r="AY794" s="17" t="s">
        <v>125</v>
      </c>
      <c r="BE794" s="147">
        <f>IF(N794="základní",J794,0)</f>
        <v>0</v>
      </c>
      <c r="BF794" s="147">
        <f>IF(N794="snížená",J794,0)</f>
        <v>0</v>
      </c>
      <c r="BG794" s="147">
        <f>IF(N794="zákl. přenesená",J794,0)</f>
        <v>0</v>
      </c>
      <c r="BH794" s="147">
        <f>IF(N794="sníž. přenesená",J794,0)</f>
        <v>0</v>
      </c>
      <c r="BI794" s="147">
        <f>IF(N794="nulová",J794,0)</f>
        <v>0</v>
      </c>
      <c r="BJ794" s="17" t="s">
        <v>132</v>
      </c>
      <c r="BK794" s="147">
        <f>ROUND(I794*H794,2)</f>
        <v>0</v>
      </c>
      <c r="BL794" s="17" t="s">
        <v>214</v>
      </c>
      <c r="BM794" s="146" t="s">
        <v>785</v>
      </c>
    </row>
    <row r="795" spans="2:65" s="12" customFormat="1" ht="11.25">
      <c r="B795" s="148"/>
      <c r="D795" s="149" t="s">
        <v>134</v>
      </c>
      <c r="E795" s="150" t="s">
        <v>1</v>
      </c>
      <c r="F795" s="151" t="s">
        <v>756</v>
      </c>
      <c r="H795" s="150" t="s">
        <v>1</v>
      </c>
      <c r="I795" s="152"/>
      <c r="L795" s="148"/>
      <c r="M795" s="153"/>
      <c r="T795" s="154"/>
      <c r="AT795" s="150" t="s">
        <v>134</v>
      </c>
      <c r="AU795" s="150" t="s">
        <v>132</v>
      </c>
      <c r="AV795" s="12" t="s">
        <v>81</v>
      </c>
      <c r="AW795" s="12" t="s">
        <v>30</v>
      </c>
      <c r="AX795" s="12" t="s">
        <v>73</v>
      </c>
      <c r="AY795" s="150" t="s">
        <v>125</v>
      </c>
    </row>
    <row r="796" spans="2:65" s="13" customFormat="1" ht="11.25">
      <c r="B796" s="155"/>
      <c r="D796" s="149" t="s">
        <v>134</v>
      </c>
      <c r="E796" s="156" t="s">
        <v>1</v>
      </c>
      <c r="F796" s="157" t="s">
        <v>786</v>
      </c>
      <c r="H796" s="158">
        <v>5</v>
      </c>
      <c r="I796" s="159"/>
      <c r="L796" s="155"/>
      <c r="M796" s="160"/>
      <c r="T796" s="161"/>
      <c r="AT796" s="156" t="s">
        <v>134</v>
      </c>
      <c r="AU796" s="156" t="s">
        <v>132</v>
      </c>
      <c r="AV796" s="13" t="s">
        <v>132</v>
      </c>
      <c r="AW796" s="13" t="s">
        <v>30</v>
      </c>
      <c r="AX796" s="13" t="s">
        <v>73</v>
      </c>
      <c r="AY796" s="156" t="s">
        <v>125</v>
      </c>
    </row>
    <row r="797" spans="2:65" s="14" customFormat="1" ht="11.25">
      <c r="B797" s="162"/>
      <c r="D797" s="149" t="s">
        <v>134</v>
      </c>
      <c r="E797" s="163" t="s">
        <v>1</v>
      </c>
      <c r="F797" s="164" t="s">
        <v>137</v>
      </c>
      <c r="H797" s="165">
        <v>5</v>
      </c>
      <c r="I797" s="166"/>
      <c r="L797" s="162"/>
      <c r="M797" s="167"/>
      <c r="T797" s="168"/>
      <c r="AT797" s="163" t="s">
        <v>134</v>
      </c>
      <c r="AU797" s="163" t="s">
        <v>132</v>
      </c>
      <c r="AV797" s="14" t="s">
        <v>131</v>
      </c>
      <c r="AW797" s="14" t="s">
        <v>30</v>
      </c>
      <c r="AX797" s="14" t="s">
        <v>81</v>
      </c>
      <c r="AY797" s="163" t="s">
        <v>125</v>
      </c>
    </row>
    <row r="798" spans="2:65" s="1" customFormat="1" ht="16.5" customHeight="1">
      <c r="B798" s="133"/>
      <c r="C798" s="169" t="s">
        <v>787</v>
      </c>
      <c r="D798" s="169" t="s">
        <v>172</v>
      </c>
      <c r="E798" s="170" t="s">
        <v>788</v>
      </c>
      <c r="F798" s="171" t="s">
        <v>789</v>
      </c>
      <c r="G798" s="172" t="s">
        <v>279</v>
      </c>
      <c r="H798" s="173">
        <v>5</v>
      </c>
      <c r="I798" s="174"/>
      <c r="J798" s="175">
        <f>ROUND(I798*H798,2)</f>
        <v>0</v>
      </c>
      <c r="K798" s="176"/>
      <c r="L798" s="177"/>
      <c r="M798" s="178" t="s">
        <v>1</v>
      </c>
      <c r="N798" s="179" t="s">
        <v>39</v>
      </c>
      <c r="P798" s="144">
        <f>O798*H798</f>
        <v>0</v>
      </c>
      <c r="Q798" s="144">
        <v>2.3999999999999998E-3</v>
      </c>
      <c r="R798" s="144">
        <f>Q798*H798</f>
        <v>1.1999999999999999E-2</v>
      </c>
      <c r="S798" s="144">
        <v>0</v>
      </c>
      <c r="T798" s="145">
        <f>S798*H798</f>
        <v>0</v>
      </c>
      <c r="AR798" s="146" t="s">
        <v>305</v>
      </c>
      <c r="AT798" s="146" t="s">
        <v>172</v>
      </c>
      <c r="AU798" s="146" t="s">
        <v>132</v>
      </c>
      <c r="AY798" s="17" t="s">
        <v>125</v>
      </c>
      <c r="BE798" s="147">
        <f>IF(N798="základní",J798,0)</f>
        <v>0</v>
      </c>
      <c r="BF798" s="147">
        <f>IF(N798="snížená",J798,0)</f>
        <v>0</v>
      </c>
      <c r="BG798" s="147">
        <f>IF(N798="zákl. přenesená",J798,0)</f>
        <v>0</v>
      </c>
      <c r="BH798" s="147">
        <f>IF(N798="sníž. přenesená",J798,0)</f>
        <v>0</v>
      </c>
      <c r="BI798" s="147">
        <f>IF(N798="nulová",J798,0)</f>
        <v>0</v>
      </c>
      <c r="BJ798" s="17" t="s">
        <v>132</v>
      </c>
      <c r="BK798" s="147">
        <f>ROUND(I798*H798,2)</f>
        <v>0</v>
      </c>
      <c r="BL798" s="17" t="s">
        <v>214</v>
      </c>
      <c r="BM798" s="146" t="s">
        <v>790</v>
      </c>
    </row>
    <row r="799" spans="2:65" s="12" customFormat="1" ht="11.25">
      <c r="B799" s="148"/>
      <c r="D799" s="149" t="s">
        <v>134</v>
      </c>
      <c r="E799" s="150" t="s">
        <v>1</v>
      </c>
      <c r="F799" s="151" t="s">
        <v>768</v>
      </c>
      <c r="H799" s="150" t="s">
        <v>1</v>
      </c>
      <c r="I799" s="152"/>
      <c r="L799" s="148"/>
      <c r="M799" s="153"/>
      <c r="T799" s="154"/>
      <c r="AT799" s="150" t="s">
        <v>134</v>
      </c>
      <c r="AU799" s="150" t="s">
        <v>132</v>
      </c>
      <c r="AV799" s="12" t="s">
        <v>81</v>
      </c>
      <c r="AW799" s="12" t="s">
        <v>30</v>
      </c>
      <c r="AX799" s="12" t="s">
        <v>73</v>
      </c>
      <c r="AY799" s="150" t="s">
        <v>125</v>
      </c>
    </row>
    <row r="800" spans="2:65" s="12" customFormat="1" ht="11.25">
      <c r="B800" s="148"/>
      <c r="D800" s="149" t="s">
        <v>134</v>
      </c>
      <c r="E800" s="150" t="s">
        <v>1</v>
      </c>
      <c r="F800" s="151" t="s">
        <v>791</v>
      </c>
      <c r="H800" s="150" t="s">
        <v>1</v>
      </c>
      <c r="I800" s="152"/>
      <c r="L800" s="148"/>
      <c r="M800" s="153"/>
      <c r="T800" s="154"/>
      <c r="AT800" s="150" t="s">
        <v>134</v>
      </c>
      <c r="AU800" s="150" t="s">
        <v>132</v>
      </c>
      <c r="AV800" s="12" t="s">
        <v>81</v>
      </c>
      <c r="AW800" s="12" t="s">
        <v>30</v>
      </c>
      <c r="AX800" s="12" t="s">
        <v>73</v>
      </c>
      <c r="AY800" s="150" t="s">
        <v>125</v>
      </c>
    </row>
    <row r="801" spans="2:65" s="12" customFormat="1" ht="11.25">
      <c r="B801" s="148"/>
      <c r="D801" s="149" t="s">
        <v>134</v>
      </c>
      <c r="E801" s="150" t="s">
        <v>1</v>
      </c>
      <c r="F801" s="151" t="s">
        <v>792</v>
      </c>
      <c r="H801" s="150" t="s">
        <v>1</v>
      </c>
      <c r="I801" s="152"/>
      <c r="L801" s="148"/>
      <c r="M801" s="153"/>
      <c r="T801" s="154"/>
      <c r="AT801" s="150" t="s">
        <v>134</v>
      </c>
      <c r="AU801" s="150" t="s">
        <v>132</v>
      </c>
      <c r="AV801" s="12" t="s">
        <v>81</v>
      </c>
      <c r="AW801" s="12" t="s">
        <v>30</v>
      </c>
      <c r="AX801" s="12" t="s">
        <v>73</v>
      </c>
      <c r="AY801" s="150" t="s">
        <v>125</v>
      </c>
    </row>
    <row r="802" spans="2:65" s="12" customFormat="1" ht="11.25">
      <c r="B802" s="148"/>
      <c r="D802" s="149" t="s">
        <v>134</v>
      </c>
      <c r="E802" s="150" t="s">
        <v>1</v>
      </c>
      <c r="F802" s="151" t="s">
        <v>771</v>
      </c>
      <c r="H802" s="150" t="s">
        <v>1</v>
      </c>
      <c r="I802" s="152"/>
      <c r="L802" s="148"/>
      <c r="M802" s="153"/>
      <c r="T802" s="154"/>
      <c r="AT802" s="150" t="s">
        <v>134</v>
      </c>
      <c r="AU802" s="150" t="s">
        <v>132</v>
      </c>
      <c r="AV802" s="12" t="s">
        <v>81</v>
      </c>
      <c r="AW802" s="12" t="s">
        <v>30</v>
      </c>
      <c r="AX802" s="12" t="s">
        <v>73</v>
      </c>
      <c r="AY802" s="150" t="s">
        <v>125</v>
      </c>
    </row>
    <row r="803" spans="2:65" s="12" customFormat="1" ht="11.25">
      <c r="B803" s="148"/>
      <c r="D803" s="149" t="s">
        <v>134</v>
      </c>
      <c r="E803" s="150" t="s">
        <v>1</v>
      </c>
      <c r="F803" s="151" t="s">
        <v>772</v>
      </c>
      <c r="H803" s="150" t="s">
        <v>1</v>
      </c>
      <c r="I803" s="152"/>
      <c r="L803" s="148"/>
      <c r="M803" s="153"/>
      <c r="T803" s="154"/>
      <c r="AT803" s="150" t="s">
        <v>134</v>
      </c>
      <c r="AU803" s="150" t="s">
        <v>132</v>
      </c>
      <c r="AV803" s="12" t="s">
        <v>81</v>
      </c>
      <c r="AW803" s="12" t="s">
        <v>30</v>
      </c>
      <c r="AX803" s="12" t="s">
        <v>73</v>
      </c>
      <c r="AY803" s="150" t="s">
        <v>125</v>
      </c>
    </row>
    <row r="804" spans="2:65" s="12" customFormat="1" ht="11.25">
      <c r="B804" s="148"/>
      <c r="D804" s="149" t="s">
        <v>134</v>
      </c>
      <c r="E804" s="150" t="s">
        <v>1</v>
      </c>
      <c r="F804" s="151" t="s">
        <v>571</v>
      </c>
      <c r="H804" s="150" t="s">
        <v>1</v>
      </c>
      <c r="I804" s="152"/>
      <c r="L804" s="148"/>
      <c r="M804" s="153"/>
      <c r="T804" s="154"/>
      <c r="AT804" s="150" t="s">
        <v>134</v>
      </c>
      <c r="AU804" s="150" t="s">
        <v>132</v>
      </c>
      <c r="AV804" s="12" t="s">
        <v>81</v>
      </c>
      <c r="AW804" s="12" t="s">
        <v>30</v>
      </c>
      <c r="AX804" s="12" t="s">
        <v>73</v>
      </c>
      <c r="AY804" s="150" t="s">
        <v>125</v>
      </c>
    </row>
    <row r="805" spans="2:65" s="12" customFormat="1" ht="11.25">
      <c r="B805" s="148"/>
      <c r="D805" s="149" t="s">
        <v>134</v>
      </c>
      <c r="E805" s="150" t="s">
        <v>1</v>
      </c>
      <c r="F805" s="151" t="s">
        <v>793</v>
      </c>
      <c r="H805" s="150" t="s">
        <v>1</v>
      </c>
      <c r="I805" s="152"/>
      <c r="L805" s="148"/>
      <c r="M805" s="153"/>
      <c r="T805" s="154"/>
      <c r="AT805" s="150" t="s">
        <v>134</v>
      </c>
      <c r="AU805" s="150" t="s">
        <v>132</v>
      </c>
      <c r="AV805" s="12" t="s">
        <v>81</v>
      </c>
      <c r="AW805" s="12" t="s">
        <v>30</v>
      </c>
      <c r="AX805" s="12" t="s">
        <v>73</v>
      </c>
      <c r="AY805" s="150" t="s">
        <v>125</v>
      </c>
    </row>
    <row r="806" spans="2:65" s="12" customFormat="1" ht="22.5">
      <c r="B806" s="148"/>
      <c r="D806" s="149" t="s">
        <v>134</v>
      </c>
      <c r="E806" s="150" t="s">
        <v>1</v>
      </c>
      <c r="F806" s="151" t="s">
        <v>574</v>
      </c>
      <c r="H806" s="150" t="s">
        <v>1</v>
      </c>
      <c r="I806" s="152"/>
      <c r="L806" s="148"/>
      <c r="M806" s="153"/>
      <c r="T806" s="154"/>
      <c r="AT806" s="150" t="s">
        <v>134</v>
      </c>
      <c r="AU806" s="150" t="s">
        <v>132</v>
      </c>
      <c r="AV806" s="12" t="s">
        <v>81</v>
      </c>
      <c r="AW806" s="12" t="s">
        <v>30</v>
      </c>
      <c r="AX806" s="12" t="s">
        <v>73</v>
      </c>
      <c r="AY806" s="150" t="s">
        <v>125</v>
      </c>
    </row>
    <row r="807" spans="2:65" s="12" customFormat="1" ht="11.25">
      <c r="B807" s="148"/>
      <c r="D807" s="149" t="s">
        <v>134</v>
      </c>
      <c r="E807" s="150" t="s">
        <v>1</v>
      </c>
      <c r="F807" s="151" t="s">
        <v>768</v>
      </c>
      <c r="H807" s="150" t="s">
        <v>1</v>
      </c>
      <c r="I807" s="152"/>
      <c r="L807" s="148"/>
      <c r="M807" s="153"/>
      <c r="T807" s="154"/>
      <c r="AT807" s="150" t="s">
        <v>134</v>
      </c>
      <c r="AU807" s="150" t="s">
        <v>132</v>
      </c>
      <c r="AV807" s="12" t="s">
        <v>81</v>
      </c>
      <c r="AW807" s="12" t="s">
        <v>30</v>
      </c>
      <c r="AX807" s="12" t="s">
        <v>73</v>
      </c>
      <c r="AY807" s="150" t="s">
        <v>125</v>
      </c>
    </row>
    <row r="808" spans="2:65" s="13" customFormat="1" ht="11.25">
      <c r="B808" s="155"/>
      <c r="D808" s="149" t="s">
        <v>134</v>
      </c>
      <c r="E808" s="156" t="s">
        <v>1</v>
      </c>
      <c r="F808" s="157" t="s">
        <v>786</v>
      </c>
      <c r="H808" s="158">
        <v>5</v>
      </c>
      <c r="I808" s="159"/>
      <c r="L808" s="155"/>
      <c r="M808" s="160"/>
      <c r="T808" s="161"/>
      <c r="AT808" s="156" t="s">
        <v>134</v>
      </c>
      <c r="AU808" s="156" t="s">
        <v>132</v>
      </c>
      <c r="AV808" s="13" t="s">
        <v>132</v>
      </c>
      <c r="AW808" s="13" t="s">
        <v>30</v>
      </c>
      <c r="AX808" s="13" t="s">
        <v>73</v>
      </c>
      <c r="AY808" s="156" t="s">
        <v>125</v>
      </c>
    </row>
    <row r="809" spans="2:65" s="14" customFormat="1" ht="11.25">
      <c r="B809" s="162"/>
      <c r="D809" s="149" t="s">
        <v>134</v>
      </c>
      <c r="E809" s="163" t="s">
        <v>1</v>
      </c>
      <c r="F809" s="164" t="s">
        <v>137</v>
      </c>
      <c r="H809" s="165">
        <v>5</v>
      </c>
      <c r="I809" s="166"/>
      <c r="L809" s="162"/>
      <c r="M809" s="167"/>
      <c r="T809" s="168"/>
      <c r="AT809" s="163" t="s">
        <v>134</v>
      </c>
      <c r="AU809" s="163" t="s">
        <v>132</v>
      </c>
      <c r="AV809" s="14" t="s">
        <v>131</v>
      </c>
      <c r="AW809" s="14" t="s">
        <v>30</v>
      </c>
      <c r="AX809" s="14" t="s">
        <v>81</v>
      </c>
      <c r="AY809" s="163" t="s">
        <v>125</v>
      </c>
    </row>
    <row r="810" spans="2:65" s="1" customFormat="1" ht="24.2" customHeight="1">
      <c r="B810" s="133"/>
      <c r="C810" s="134" t="s">
        <v>794</v>
      </c>
      <c r="D810" s="134" t="s">
        <v>127</v>
      </c>
      <c r="E810" s="135" t="s">
        <v>795</v>
      </c>
      <c r="F810" s="136" t="s">
        <v>796</v>
      </c>
      <c r="G810" s="137" t="s">
        <v>474</v>
      </c>
      <c r="H810" s="187"/>
      <c r="I810" s="139"/>
      <c r="J810" s="140">
        <f>ROUND(I810*H810,2)</f>
        <v>0</v>
      </c>
      <c r="K810" s="141"/>
      <c r="L810" s="32"/>
      <c r="M810" s="142" t="s">
        <v>1</v>
      </c>
      <c r="N810" s="143" t="s">
        <v>39</v>
      </c>
      <c r="P810" s="144">
        <f>O810*H810</f>
        <v>0</v>
      </c>
      <c r="Q810" s="144">
        <v>0</v>
      </c>
      <c r="R810" s="144">
        <f>Q810*H810</f>
        <v>0</v>
      </c>
      <c r="S810" s="144">
        <v>0</v>
      </c>
      <c r="T810" s="145">
        <f>S810*H810</f>
        <v>0</v>
      </c>
      <c r="AR810" s="146" t="s">
        <v>214</v>
      </c>
      <c r="AT810" s="146" t="s">
        <v>127</v>
      </c>
      <c r="AU810" s="146" t="s">
        <v>132</v>
      </c>
      <c r="AY810" s="17" t="s">
        <v>125</v>
      </c>
      <c r="BE810" s="147">
        <f>IF(N810="základní",J810,0)</f>
        <v>0</v>
      </c>
      <c r="BF810" s="147">
        <f>IF(N810="snížená",J810,0)</f>
        <v>0</v>
      </c>
      <c r="BG810" s="147">
        <f>IF(N810="zákl. přenesená",J810,0)</f>
        <v>0</v>
      </c>
      <c r="BH810" s="147">
        <f>IF(N810="sníž. přenesená",J810,0)</f>
        <v>0</v>
      </c>
      <c r="BI810" s="147">
        <f>IF(N810="nulová",J810,0)</f>
        <v>0</v>
      </c>
      <c r="BJ810" s="17" t="s">
        <v>132</v>
      </c>
      <c r="BK810" s="147">
        <f>ROUND(I810*H810,2)</f>
        <v>0</v>
      </c>
      <c r="BL810" s="17" t="s">
        <v>214</v>
      </c>
      <c r="BM810" s="146" t="s">
        <v>797</v>
      </c>
    </row>
    <row r="811" spans="2:65" s="1" customFormat="1" ht="24.2" customHeight="1">
      <c r="B811" s="133"/>
      <c r="C811" s="134" t="s">
        <v>798</v>
      </c>
      <c r="D811" s="134" t="s">
        <v>127</v>
      </c>
      <c r="E811" s="135" t="s">
        <v>799</v>
      </c>
      <c r="F811" s="136" t="s">
        <v>800</v>
      </c>
      <c r="G811" s="137" t="s">
        <v>474</v>
      </c>
      <c r="H811" s="187"/>
      <c r="I811" s="139"/>
      <c r="J811" s="140">
        <f>ROUND(I811*H811,2)</f>
        <v>0</v>
      </c>
      <c r="K811" s="141"/>
      <c r="L811" s="32"/>
      <c r="M811" s="142" t="s">
        <v>1</v>
      </c>
      <c r="N811" s="143" t="s">
        <v>39</v>
      </c>
      <c r="P811" s="144">
        <f>O811*H811</f>
        <v>0</v>
      </c>
      <c r="Q811" s="144">
        <v>0</v>
      </c>
      <c r="R811" s="144">
        <f>Q811*H811</f>
        <v>0</v>
      </c>
      <c r="S811" s="144">
        <v>0</v>
      </c>
      <c r="T811" s="145">
        <f>S811*H811</f>
        <v>0</v>
      </c>
      <c r="AR811" s="146" t="s">
        <v>214</v>
      </c>
      <c r="AT811" s="146" t="s">
        <v>127</v>
      </c>
      <c r="AU811" s="146" t="s">
        <v>132</v>
      </c>
      <c r="AY811" s="17" t="s">
        <v>125</v>
      </c>
      <c r="BE811" s="147">
        <f>IF(N811="základní",J811,0)</f>
        <v>0</v>
      </c>
      <c r="BF811" s="147">
        <f>IF(N811="snížená",J811,0)</f>
        <v>0</v>
      </c>
      <c r="BG811" s="147">
        <f>IF(N811="zákl. přenesená",J811,0)</f>
        <v>0</v>
      </c>
      <c r="BH811" s="147">
        <f>IF(N811="sníž. přenesená",J811,0)</f>
        <v>0</v>
      </c>
      <c r="BI811" s="147">
        <f>IF(N811="nulová",J811,0)</f>
        <v>0</v>
      </c>
      <c r="BJ811" s="17" t="s">
        <v>132</v>
      </c>
      <c r="BK811" s="147">
        <f>ROUND(I811*H811,2)</f>
        <v>0</v>
      </c>
      <c r="BL811" s="17" t="s">
        <v>214</v>
      </c>
      <c r="BM811" s="146" t="s">
        <v>801</v>
      </c>
    </row>
    <row r="812" spans="2:65" s="11" customFormat="1" ht="22.9" customHeight="1">
      <c r="B812" s="121"/>
      <c r="D812" s="122" t="s">
        <v>72</v>
      </c>
      <c r="E812" s="131" t="s">
        <v>802</v>
      </c>
      <c r="F812" s="131" t="s">
        <v>803</v>
      </c>
      <c r="I812" s="124"/>
      <c r="J812" s="132">
        <f>BK812</f>
        <v>0</v>
      </c>
      <c r="L812" s="121"/>
      <c r="M812" s="126"/>
      <c r="P812" s="127">
        <f>SUM(P813:P830)</f>
        <v>0</v>
      </c>
      <c r="R812" s="127">
        <f>SUM(R813:R830)</f>
        <v>0.13364999999999999</v>
      </c>
      <c r="T812" s="128">
        <f>SUM(T813:T830)</f>
        <v>0.10368000000000001</v>
      </c>
      <c r="AR812" s="122" t="s">
        <v>132</v>
      </c>
      <c r="AT812" s="129" t="s">
        <v>72</v>
      </c>
      <c r="AU812" s="129" t="s">
        <v>81</v>
      </c>
      <c r="AY812" s="122" t="s">
        <v>125</v>
      </c>
      <c r="BK812" s="130">
        <f>SUM(BK813:BK830)</f>
        <v>0</v>
      </c>
    </row>
    <row r="813" spans="2:65" s="1" customFormat="1" ht="24.2" customHeight="1">
      <c r="B813" s="133"/>
      <c r="C813" s="134" t="s">
        <v>804</v>
      </c>
      <c r="D813" s="134" t="s">
        <v>127</v>
      </c>
      <c r="E813" s="135" t="s">
        <v>805</v>
      </c>
      <c r="F813" s="136" t="s">
        <v>806</v>
      </c>
      <c r="G813" s="137" t="s">
        <v>370</v>
      </c>
      <c r="H813" s="138">
        <v>1</v>
      </c>
      <c r="I813" s="139"/>
      <c r="J813" s="140">
        <f>ROUND(I813*H813,2)</f>
        <v>0</v>
      </c>
      <c r="K813" s="141"/>
      <c r="L813" s="32"/>
      <c r="M813" s="142" t="s">
        <v>1</v>
      </c>
      <c r="N813" s="143" t="s">
        <v>39</v>
      </c>
      <c r="P813" s="144">
        <f>O813*H813</f>
        <v>0</v>
      </c>
      <c r="Q813" s="144">
        <v>0</v>
      </c>
      <c r="R813" s="144">
        <f>Q813*H813</f>
        <v>0</v>
      </c>
      <c r="S813" s="144">
        <v>0</v>
      </c>
      <c r="T813" s="145">
        <f>S813*H813</f>
        <v>0</v>
      </c>
      <c r="AR813" s="146" t="s">
        <v>214</v>
      </c>
      <c r="AT813" s="146" t="s">
        <v>127</v>
      </c>
      <c r="AU813" s="146" t="s">
        <v>132</v>
      </c>
      <c r="AY813" s="17" t="s">
        <v>125</v>
      </c>
      <c r="BE813" s="147">
        <f>IF(N813="základní",J813,0)</f>
        <v>0</v>
      </c>
      <c r="BF813" s="147">
        <f>IF(N813="snížená",J813,0)</f>
        <v>0</v>
      </c>
      <c r="BG813" s="147">
        <f>IF(N813="zákl. přenesená",J813,0)</f>
        <v>0</v>
      </c>
      <c r="BH813" s="147">
        <f>IF(N813="sníž. přenesená",J813,0)</f>
        <v>0</v>
      </c>
      <c r="BI813" s="147">
        <f>IF(N813="nulová",J813,0)</f>
        <v>0</v>
      </c>
      <c r="BJ813" s="17" t="s">
        <v>132</v>
      </c>
      <c r="BK813" s="147">
        <f>ROUND(I813*H813,2)</f>
        <v>0</v>
      </c>
      <c r="BL813" s="17" t="s">
        <v>214</v>
      </c>
      <c r="BM813" s="146" t="s">
        <v>807</v>
      </c>
    </row>
    <row r="814" spans="2:65" s="1" customFormat="1" ht="37.9" customHeight="1">
      <c r="B814" s="133"/>
      <c r="C814" s="134" t="s">
        <v>808</v>
      </c>
      <c r="D814" s="134" t="s">
        <v>127</v>
      </c>
      <c r="E814" s="135" t="s">
        <v>809</v>
      </c>
      <c r="F814" s="136" t="s">
        <v>810</v>
      </c>
      <c r="G814" s="137" t="s">
        <v>327</v>
      </c>
      <c r="H814" s="138">
        <v>2</v>
      </c>
      <c r="I814" s="139"/>
      <c r="J814" s="140">
        <f>ROUND(I814*H814,2)</f>
        <v>0</v>
      </c>
      <c r="K814" s="141"/>
      <c r="L814" s="32"/>
      <c r="M814" s="142" t="s">
        <v>1</v>
      </c>
      <c r="N814" s="143" t="s">
        <v>39</v>
      </c>
      <c r="P814" s="144">
        <f>O814*H814</f>
        <v>0</v>
      </c>
      <c r="Q814" s="144">
        <v>0.06</v>
      </c>
      <c r="R814" s="144">
        <f>Q814*H814</f>
        <v>0.12</v>
      </c>
      <c r="S814" s="144">
        <v>0</v>
      </c>
      <c r="T814" s="145">
        <f>S814*H814</f>
        <v>0</v>
      </c>
      <c r="AR814" s="146" t="s">
        <v>214</v>
      </c>
      <c r="AT814" s="146" t="s">
        <v>127</v>
      </c>
      <c r="AU814" s="146" t="s">
        <v>132</v>
      </c>
      <c r="AY814" s="17" t="s">
        <v>125</v>
      </c>
      <c r="BE814" s="147">
        <f>IF(N814="základní",J814,0)</f>
        <v>0</v>
      </c>
      <c r="BF814" s="147">
        <f>IF(N814="snížená",J814,0)</f>
        <v>0</v>
      </c>
      <c r="BG814" s="147">
        <f>IF(N814="zákl. přenesená",J814,0)</f>
        <v>0</v>
      </c>
      <c r="BH814" s="147">
        <f>IF(N814="sníž. přenesená",J814,0)</f>
        <v>0</v>
      </c>
      <c r="BI814" s="147">
        <f>IF(N814="nulová",J814,0)</f>
        <v>0</v>
      </c>
      <c r="BJ814" s="17" t="s">
        <v>132</v>
      </c>
      <c r="BK814" s="147">
        <f>ROUND(I814*H814,2)</f>
        <v>0</v>
      </c>
      <c r="BL814" s="17" t="s">
        <v>214</v>
      </c>
      <c r="BM814" s="146" t="s">
        <v>811</v>
      </c>
    </row>
    <row r="815" spans="2:65" s="12" customFormat="1" ht="11.25">
      <c r="B815" s="148"/>
      <c r="D815" s="149" t="s">
        <v>134</v>
      </c>
      <c r="E815" s="150" t="s">
        <v>1</v>
      </c>
      <c r="F815" s="151" t="s">
        <v>812</v>
      </c>
      <c r="H815" s="150" t="s">
        <v>1</v>
      </c>
      <c r="I815" s="152"/>
      <c r="L815" s="148"/>
      <c r="M815" s="153"/>
      <c r="T815" s="154"/>
      <c r="AT815" s="150" t="s">
        <v>134</v>
      </c>
      <c r="AU815" s="150" t="s">
        <v>132</v>
      </c>
      <c r="AV815" s="12" t="s">
        <v>81</v>
      </c>
      <c r="AW815" s="12" t="s">
        <v>30</v>
      </c>
      <c r="AX815" s="12" t="s">
        <v>73</v>
      </c>
      <c r="AY815" s="150" t="s">
        <v>125</v>
      </c>
    </row>
    <row r="816" spans="2:65" s="12" customFormat="1" ht="11.25">
      <c r="B816" s="148"/>
      <c r="D816" s="149" t="s">
        <v>134</v>
      </c>
      <c r="E816" s="150" t="s">
        <v>1</v>
      </c>
      <c r="F816" s="151" t="s">
        <v>571</v>
      </c>
      <c r="H816" s="150" t="s">
        <v>1</v>
      </c>
      <c r="I816" s="152"/>
      <c r="L816" s="148"/>
      <c r="M816" s="153"/>
      <c r="T816" s="154"/>
      <c r="AT816" s="150" t="s">
        <v>134</v>
      </c>
      <c r="AU816" s="150" t="s">
        <v>132</v>
      </c>
      <c r="AV816" s="12" t="s">
        <v>81</v>
      </c>
      <c r="AW816" s="12" t="s">
        <v>30</v>
      </c>
      <c r="AX816" s="12" t="s">
        <v>73</v>
      </c>
      <c r="AY816" s="150" t="s">
        <v>125</v>
      </c>
    </row>
    <row r="817" spans="2:65" s="12" customFormat="1" ht="22.5">
      <c r="B817" s="148"/>
      <c r="D817" s="149" t="s">
        <v>134</v>
      </c>
      <c r="E817" s="150" t="s">
        <v>1</v>
      </c>
      <c r="F817" s="151" t="s">
        <v>813</v>
      </c>
      <c r="H817" s="150" t="s">
        <v>1</v>
      </c>
      <c r="I817" s="152"/>
      <c r="L817" s="148"/>
      <c r="M817" s="153"/>
      <c r="T817" s="154"/>
      <c r="AT817" s="150" t="s">
        <v>134</v>
      </c>
      <c r="AU817" s="150" t="s">
        <v>132</v>
      </c>
      <c r="AV817" s="12" t="s">
        <v>81</v>
      </c>
      <c r="AW817" s="12" t="s">
        <v>30</v>
      </c>
      <c r="AX817" s="12" t="s">
        <v>73</v>
      </c>
      <c r="AY817" s="150" t="s">
        <v>125</v>
      </c>
    </row>
    <row r="818" spans="2:65" s="12" customFormat="1" ht="11.25">
      <c r="B818" s="148"/>
      <c r="D818" s="149" t="s">
        <v>134</v>
      </c>
      <c r="E818" s="150" t="s">
        <v>1</v>
      </c>
      <c r="F818" s="151" t="s">
        <v>814</v>
      </c>
      <c r="H818" s="150" t="s">
        <v>1</v>
      </c>
      <c r="I818" s="152"/>
      <c r="L818" s="148"/>
      <c r="M818" s="153"/>
      <c r="T818" s="154"/>
      <c r="AT818" s="150" t="s">
        <v>134</v>
      </c>
      <c r="AU818" s="150" t="s">
        <v>132</v>
      </c>
      <c r="AV818" s="12" t="s">
        <v>81</v>
      </c>
      <c r="AW818" s="12" t="s">
        <v>30</v>
      </c>
      <c r="AX818" s="12" t="s">
        <v>73</v>
      </c>
      <c r="AY818" s="150" t="s">
        <v>125</v>
      </c>
    </row>
    <row r="819" spans="2:65" s="12" customFormat="1" ht="11.25">
      <c r="B819" s="148"/>
      <c r="D819" s="149" t="s">
        <v>134</v>
      </c>
      <c r="E819" s="150" t="s">
        <v>1</v>
      </c>
      <c r="F819" s="151" t="s">
        <v>815</v>
      </c>
      <c r="H819" s="150" t="s">
        <v>1</v>
      </c>
      <c r="I819" s="152"/>
      <c r="L819" s="148"/>
      <c r="M819" s="153"/>
      <c r="T819" s="154"/>
      <c r="AT819" s="150" t="s">
        <v>134</v>
      </c>
      <c r="AU819" s="150" t="s">
        <v>132</v>
      </c>
      <c r="AV819" s="12" t="s">
        <v>81</v>
      </c>
      <c r="AW819" s="12" t="s">
        <v>30</v>
      </c>
      <c r="AX819" s="12" t="s">
        <v>73</v>
      </c>
      <c r="AY819" s="150" t="s">
        <v>125</v>
      </c>
    </row>
    <row r="820" spans="2:65" s="13" customFormat="1" ht="11.25">
      <c r="B820" s="155"/>
      <c r="D820" s="149" t="s">
        <v>134</v>
      </c>
      <c r="E820" s="156" t="s">
        <v>1</v>
      </c>
      <c r="F820" s="157" t="s">
        <v>816</v>
      </c>
      <c r="H820" s="158">
        <v>2</v>
      </c>
      <c r="I820" s="159"/>
      <c r="L820" s="155"/>
      <c r="M820" s="160"/>
      <c r="T820" s="161"/>
      <c r="AT820" s="156" t="s">
        <v>134</v>
      </c>
      <c r="AU820" s="156" t="s">
        <v>132</v>
      </c>
      <c r="AV820" s="13" t="s">
        <v>132</v>
      </c>
      <c r="AW820" s="13" t="s">
        <v>30</v>
      </c>
      <c r="AX820" s="13" t="s">
        <v>73</v>
      </c>
      <c r="AY820" s="156" t="s">
        <v>125</v>
      </c>
    </row>
    <row r="821" spans="2:65" s="14" customFormat="1" ht="11.25">
      <c r="B821" s="162"/>
      <c r="D821" s="149" t="s">
        <v>134</v>
      </c>
      <c r="E821" s="163" t="s">
        <v>1</v>
      </c>
      <c r="F821" s="164" t="s">
        <v>137</v>
      </c>
      <c r="H821" s="165">
        <v>2</v>
      </c>
      <c r="I821" s="166"/>
      <c r="L821" s="162"/>
      <c r="M821" s="167"/>
      <c r="T821" s="168"/>
      <c r="AT821" s="163" t="s">
        <v>134</v>
      </c>
      <c r="AU821" s="163" t="s">
        <v>132</v>
      </c>
      <c r="AV821" s="14" t="s">
        <v>131</v>
      </c>
      <c r="AW821" s="14" t="s">
        <v>30</v>
      </c>
      <c r="AX821" s="14" t="s">
        <v>81</v>
      </c>
      <c r="AY821" s="163" t="s">
        <v>125</v>
      </c>
    </row>
    <row r="822" spans="2:65" s="1" customFormat="1" ht="24.2" customHeight="1">
      <c r="B822" s="133"/>
      <c r="C822" s="134" t="s">
        <v>817</v>
      </c>
      <c r="D822" s="134" t="s">
        <v>127</v>
      </c>
      <c r="E822" s="135" t="s">
        <v>818</v>
      </c>
      <c r="F822" s="136" t="s">
        <v>819</v>
      </c>
      <c r="G822" s="137" t="s">
        <v>279</v>
      </c>
      <c r="H822" s="138">
        <v>6.48</v>
      </c>
      <c r="I822" s="139"/>
      <c r="J822" s="140">
        <f>ROUND(I822*H822,2)</f>
        <v>0</v>
      </c>
      <c r="K822" s="141"/>
      <c r="L822" s="32"/>
      <c r="M822" s="142" t="s">
        <v>1</v>
      </c>
      <c r="N822" s="143" t="s">
        <v>39</v>
      </c>
      <c r="P822" s="144">
        <f>O822*H822</f>
        <v>0</v>
      </c>
      <c r="Q822" s="144">
        <v>0</v>
      </c>
      <c r="R822" s="144">
        <f>Q822*H822</f>
        <v>0</v>
      </c>
      <c r="S822" s="144">
        <v>1.6E-2</v>
      </c>
      <c r="T822" s="145">
        <f>S822*H822</f>
        <v>0.10368000000000001</v>
      </c>
      <c r="AR822" s="146" t="s">
        <v>214</v>
      </c>
      <c r="AT822" s="146" t="s">
        <v>127</v>
      </c>
      <c r="AU822" s="146" t="s">
        <v>132</v>
      </c>
      <c r="AY822" s="17" t="s">
        <v>125</v>
      </c>
      <c r="BE822" s="147">
        <f>IF(N822="základní",J822,0)</f>
        <v>0</v>
      </c>
      <c r="BF822" s="147">
        <f>IF(N822="snížená",J822,0)</f>
        <v>0</v>
      </c>
      <c r="BG822" s="147">
        <f>IF(N822="zákl. přenesená",J822,0)</f>
        <v>0</v>
      </c>
      <c r="BH822" s="147">
        <f>IF(N822="sníž. přenesená",J822,0)</f>
        <v>0</v>
      </c>
      <c r="BI822" s="147">
        <f>IF(N822="nulová",J822,0)</f>
        <v>0</v>
      </c>
      <c r="BJ822" s="17" t="s">
        <v>132</v>
      </c>
      <c r="BK822" s="147">
        <f>ROUND(I822*H822,2)</f>
        <v>0</v>
      </c>
      <c r="BL822" s="17" t="s">
        <v>214</v>
      </c>
      <c r="BM822" s="146" t="s">
        <v>820</v>
      </c>
    </row>
    <row r="823" spans="2:65" s="13" customFormat="1" ht="11.25">
      <c r="B823" s="155"/>
      <c r="D823" s="149" t="s">
        <v>134</v>
      </c>
      <c r="E823" s="156" t="s">
        <v>1</v>
      </c>
      <c r="F823" s="157" t="s">
        <v>821</v>
      </c>
      <c r="H823" s="158">
        <v>6.48</v>
      </c>
      <c r="I823" s="159"/>
      <c r="L823" s="155"/>
      <c r="M823" s="160"/>
      <c r="T823" s="161"/>
      <c r="AT823" s="156" t="s">
        <v>134</v>
      </c>
      <c r="AU823" s="156" t="s">
        <v>132</v>
      </c>
      <c r="AV823" s="13" t="s">
        <v>132</v>
      </c>
      <c r="AW823" s="13" t="s">
        <v>30</v>
      </c>
      <c r="AX823" s="13" t="s">
        <v>73</v>
      </c>
      <c r="AY823" s="156" t="s">
        <v>125</v>
      </c>
    </row>
    <row r="824" spans="2:65" s="14" customFormat="1" ht="11.25">
      <c r="B824" s="162"/>
      <c r="D824" s="149" t="s">
        <v>134</v>
      </c>
      <c r="E824" s="163" t="s">
        <v>1</v>
      </c>
      <c r="F824" s="164" t="s">
        <v>137</v>
      </c>
      <c r="H824" s="165">
        <v>6.48</v>
      </c>
      <c r="I824" s="166"/>
      <c r="L824" s="162"/>
      <c r="M824" s="167"/>
      <c r="T824" s="168"/>
      <c r="AT824" s="163" t="s">
        <v>134</v>
      </c>
      <c r="AU824" s="163" t="s">
        <v>132</v>
      </c>
      <c r="AV824" s="14" t="s">
        <v>131</v>
      </c>
      <c r="AW824" s="14" t="s">
        <v>30</v>
      </c>
      <c r="AX824" s="14" t="s">
        <v>81</v>
      </c>
      <c r="AY824" s="163" t="s">
        <v>125</v>
      </c>
    </row>
    <row r="825" spans="2:65" s="1" customFormat="1" ht="24.2" customHeight="1">
      <c r="B825" s="133"/>
      <c r="C825" s="134" t="s">
        <v>822</v>
      </c>
      <c r="D825" s="134" t="s">
        <v>127</v>
      </c>
      <c r="E825" s="135" t="s">
        <v>823</v>
      </c>
      <c r="F825" s="136" t="s">
        <v>824</v>
      </c>
      <c r="G825" s="137" t="s">
        <v>279</v>
      </c>
      <c r="H825" s="138">
        <v>195</v>
      </c>
      <c r="I825" s="139"/>
      <c r="J825" s="140">
        <f>ROUND(I825*H825,2)</f>
        <v>0</v>
      </c>
      <c r="K825" s="141"/>
      <c r="L825" s="32"/>
      <c r="M825" s="142" t="s">
        <v>1</v>
      </c>
      <c r="N825" s="143" t="s">
        <v>39</v>
      </c>
      <c r="P825" s="144">
        <f>O825*H825</f>
        <v>0</v>
      </c>
      <c r="Q825" s="144">
        <v>6.9999999999999994E-5</v>
      </c>
      <c r="R825" s="144">
        <f>Q825*H825</f>
        <v>1.3649999999999999E-2</v>
      </c>
      <c r="S825" s="144">
        <v>0</v>
      </c>
      <c r="T825" s="145">
        <f>S825*H825</f>
        <v>0</v>
      </c>
      <c r="AR825" s="146" t="s">
        <v>214</v>
      </c>
      <c r="AT825" s="146" t="s">
        <v>127</v>
      </c>
      <c r="AU825" s="146" t="s">
        <v>132</v>
      </c>
      <c r="AY825" s="17" t="s">
        <v>125</v>
      </c>
      <c r="BE825" s="147">
        <f>IF(N825="základní",J825,0)</f>
        <v>0</v>
      </c>
      <c r="BF825" s="147">
        <f>IF(N825="snížená",J825,0)</f>
        <v>0</v>
      </c>
      <c r="BG825" s="147">
        <f>IF(N825="zákl. přenesená",J825,0)</f>
        <v>0</v>
      </c>
      <c r="BH825" s="147">
        <f>IF(N825="sníž. přenesená",J825,0)</f>
        <v>0</v>
      </c>
      <c r="BI825" s="147">
        <f>IF(N825="nulová",J825,0)</f>
        <v>0</v>
      </c>
      <c r="BJ825" s="17" t="s">
        <v>132</v>
      </c>
      <c r="BK825" s="147">
        <f>ROUND(I825*H825,2)</f>
        <v>0</v>
      </c>
      <c r="BL825" s="17" t="s">
        <v>214</v>
      </c>
      <c r="BM825" s="146" t="s">
        <v>825</v>
      </c>
    </row>
    <row r="826" spans="2:65" s="12" customFormat="1" ht="11.25">
      <c r="B826" s="148"/>
      <c r="D826" s="149" t="s">
        <v>134</v>
      </c>
      <c r="E826" s="150" t="s">
        <v>1</v>
      </c>
      <c r="F826" s="151" t="s">
        <v>135</v>
      </c>
      <c r="H826" s="150" t="s">
        <v>1</v>
      </c>
      <c r="I826" s="152"/>
      <c r="L826" s="148"/>
      <c r="M826" s="153"/>
      <c r="T826" s="154"/>
      <c r="AT826" s="150" t="s">
        <v>134</v>
      </c>
      <c r="AU826" s="150" t="s">
        <v>132</v>
      </c>
      <c r="AV826" s="12" t="s">
        <v>81</v>
      </c>
      <c r="AW826" s="12" t="s">
        <v>30</v>
      </c>
      <c r="AX826" s="12" t="s">
        <v>73</v>
      </c>
      <c r="AY826" s="150" t="s">
        <v>125</v>
      </c>
    </row>
    <row r="827" spans="2:65" s="13" customFormat="1" ht="22.5">
      <c r="B827" s="155"/>
      <c r="D827" s="149" t="s">
        <v>134</v>
      </c>
      <c r="E827" s="156" t="s">
        <v>1</v>
      </c>
      <c r="F827" s="157" t="s">
        <v>826</v>
      </c>
      <c r="H827" s="158">
        <v>195</v>
      </c>
      <c r="I827" s="159"/>
      <c r="L827" s="155"/>
      <c r="M827" s="160"/>
      <c r="T827" s="161"/>
      <c r="AT827" s="156" t="s">
        <v>134</v>
      </c>
      <c r="AU827" s="156" t="s">
        <v>132</v>
      </c>
      <c r="AV827" s="13" t="s">
        <v>132</v>
      </c>
      <c r="AW827" s="13" t="s">
        <v>30</v>
      </c>
      <c r="AX827" s="13" t="s">
        <v>73</v>
      </c>
      <c r="AY827" s="156" t="s">
        <v>125</v>
      </c>
    </row>
    <row r="828" spans="2:65" s="14" customFormat="1" ht="11.25">
      <c r="B828" s="162"/>
      <c r="D828" s="149" t="s">
        <v>134</v>
      </c>
      <c r="E828" s="163" t="s">
        <v>1</v>
      </c>
      <c r="F828" s="164" t="s">
        <v>137</v>
      </c>
      <c r="H828" s="165">
        <v>195</v>
      </c>
      <c r="I828" s="166"/>
      <c r="L828" s="162"/>
      <c r="M828" s="167"/>
      <c r="T828" s="168"/>
      <c r="AT828" s="163" t="s">
        <v>134</v>
      </c>
      <c r="AU828" s="163" t="s">
        <v>132</v>
      </c>
      <c r="AV828" s="14" t="s">
        <v>131</v>
      </c>
      <c r="AW828" s="14" t="s">
        <v>30</v>
      </c>
      <c r="AX828" s="14" t="s">
        <v>81</v>
      </c>
      <c r="AY828" s="163" t="s">
        <v>125</v>
      </c>
    </row>
    <row r="829" spans="2:65" s="1" customFormat="1" ht="24.2" customHeight="1">
      <c r="B829" s="133"/>
      <c r="C829" s="134" t="s">
        <v>827</v>
      </c>
      <c r="D829" s="134" t="s">
        <v>127</v>
      </c>
      <c r="E829" s="135" t="s">
        <v>828</v>
      </c>
      <c r="F829" s="136" t="s">
        <v>829</v>
      </c>
      <c r="G829" s="137" t="s">
        <v>474</v>
      </c>
      <c r="H829" s="187"/>
      <c r="I829" s="139"/>
      <c r="J829" s="140">
        <f>ROUND(I829*H829,2)</f>
        <v>0</v>
      </c>
      <c r="K829" s="141"/>
      <c r="L829" s="32"/>
      <c r="M829" s="142" t="s">
        <v>1</v>
      </c>
      <c r="N829" s="143" t="s">
        <v>39</v>
      </c>
      <c r="P829" s="144">
        <f>O829*H829</f>
        <v>0</v>
      </c>
      <c r="Q829" s="144">
        <v>0</v>
      </c>
      <c r="R829" s="144">
        <f>Q829*H829</f>
        <v>0</v>
      </c>
      <c r="S829" s="144">
        <v>0</v>
      </c>
      <c r="T829" s="145">
        <f>S829*H829</f>
        <v>0</v>
      </c>
      <c r="AR829" s="146" t="s">
        <v>214</v>
      </c>
      <c r="AT829" s="146" t="s">
        <v>127</v>
      </c>
      <c r="AU829" s="146" t="s">
        <v>132</v>
      </c>
      <c r="AY829" s="17" t="s">
        <v>125</v>
      </c>
      <c r="BE829" s="147">
        <f>IF(N829="základní",J829,0)</f>
        <v>0</v>
      </c>
      <c r="BF829" s="147">
        <f>IF(N829="snížená",J829,0)</f>
        <v>0</v>
      </c>
      <c r="BG829" s="147">
        <f>IF(N829="zákl. přenesená",J829,0)</f>
        <v>0</v>
      </c>
      <c r="BH829" s="147">
        <f>IF(N829="sníž. přenesená",J829,0)</f>
        <v>0</v>
      </c>
      <c r="BI829" s="147">
        <f>IF(N829="nulová",J829,0)</f>
        <v>0</v>
      </c>
      <c r="BJ829" s="17" t="s">
        <v>132</v>
      </c>
      <c r="BK829" s="147">
        <f>ROUND(I829*H829,2)</f>
        <v>0</v>
      </c>
      <c r="BL829" s="17" t="s">
        <v>214</v>
      </c>
      <c r="BM829" s="146" t="s">
        <v>830</v>
      </c>
    </row>
    <row r="830" spans="2:65" s="1" customFormat="1" ht="33" customHeight="1">
      <c r="B830" s="133"/>
      <c r="C830" s="134" t="s">
        <v>831</v>
      </c>
      <c r="D830" s="134" t="s">
        <v>127</v>
      </c>
      <c r="E830" s="135" t="s">
        <v>832</v>
      </c>
      <c r="F830" s="136" t="s">
        <v>833</v>
      </c>
      <c r="G830" s="137" t="s">
        <v>474</v>
      </c>
      <c r="H830" s="187"/>
      <c r="I830" s="139"/>
      <c r="J830" s="140">
        <f>ROUND(I830*H830,2)</f>
        <v>0</v>
      </c>
      <c r="K830" s="141"/>
      <c r="L830" s="32"/>
      <c r="M830" s="142" t="s">
        <v>1</v>
      </c>
      <c r="N830" s="143" t="s">
        <v>39</v>
      </c>
      <c r="P830" s="144">
        <f>O830*H830</f>
        <v>0</v>
      </c>
      <c r="Q830" s="144">
        <v>0</v>
      </c>
      <c r="R830" s="144">
        <f>Q830*H830</f>
        <v>0</v>
      </c>
      <c r="S830" s="144">
        <v>0</v>
      </c>
      <c r="T830" s="145">
        <f>S830*H830</f>
        <v>0</v>
      </c>
      <c r="AR830" s="146" t="s">
        <v>214</v>
      </c>
      <c r="AT830" s="146" t="s">
        <v>127</v>
      </c>
      <c r="AU830" s="146" t="s">
        <v>132</v>
      </c>
      <c r="AY830" s="17" t="s">
        <v>125</v>
      </c>
      <c r="BE830" s="147">
        <f>IF(N830="základní",J830,0)</f>
        <v>0</v>
      </c>
      <c r="BF830" s="147">
        <f>IF(N830="snížená",J830,0)</f>
        <v>0</v>
      </c>
      <c r="BG830" s="147">
        <f>IF(N830="zákl. přenesená",J830,0)</f>
        <v>0</v>
      </c>
      <c r="BH830" s="147">
        <f>IF(N830="sníž. přenesená",J830,0)</f>
        <v>0</v>
      </c>
      <c r="BI830" s="147">
        <f>IF(N830="nulová",J830,0)</f>
        <v>0</v>
      </c>
      <c r="BJ830" s="17" t="s">
        <v>132</v>
      </c>
      <c r="BK830" s="147">
        <f>ROUND(I830*H830,2)</f>
        <v>0</v>
      </c>
      <c r="BL830" s="17" t="s">
        <v>214</v>
      </c>
      <c r="BM830" s="146" t="s">
        <v>834</v>
      </c>
    </row>
    <row r="831" spans="2:65" s="11" customFormat="1" ht="22.9" customHeight="1">
      <c r="B831" s="121"/>
      <c r="D831" s="122" t="s">
        <v>72</v>
      </c>
      <c r="E831" s="131" t="s">
        <v>835</v>
      </c>
      <c r="F831" s="131" t="s">
        <v>836</v>
      </c>
      <c r="I831" s="124"/>
      <c r="J831" s="132">
        <f>BK831</f>
        <v>0</v>
      </c>
      <c r="L831" s="121"/>
      <c r="M831" s="126"/>
      <c r="P831" s="127">
        <f>SUM(P832:P873)</f>
        <v>0</v>
      </c>
      <c r="R831" s="127">
        <f>SUM(R832:R873)</f>
        <v>0.65259120000000004</v>
      </c>
      <c r="T831" s="128">
        <f>SUM(T832:T873)</f>
        <v>1.1909943999999999</v>
      </c>
      <c r="AR831" s="122" t="s">
        <v>132</v>
      </c>
      <c r="AT831" s="129" t="s">
        <v>72</v>
      </c>
      <c r="AU831" s="129" t="s">
        <v>81</v>
      </c>
      <c r="AY831" s="122" t="s">
        <v>125</v>
      </c>
      <c r="BK831" s="130">
        <f>SUM(BK832:BK873)</f>
        <v>0</v>
      </c>
    </row>
    <row r="832" spans="2:65" s="1" customFormat="1" ht="16.5" customHeight="1">
      <c r="B832" s="133"/>
      <c r="C832" s="134" t="s">
        <v>837</v>
      </c>
      <c r="D832" s="134" t="s">
        <v>127</v>
      </c>
      <c r="E832" s="135" t="s">
        <v>838</v>
      </c>
      <c r="F832" s="136" t="s">
        <v>839</v>
      </c>
      <c r="G832" s="137" t="s">
        <v>130</v>
      </c>
      <c r="H832" s="138">
        <v>11.32</v>
      </c>
      <c r="I832" s="139"/>
      <c r="J832" s="140">
        <f>ROUND(I832*H832,2)</f>
        <v>0</v>
      </c>
      <c r="K832" s="141"/>
      <c r="L832" s="32"/>
      <c r="M832" s="142" t="s">
        <v>1</v>
      </c>
      <c r="N832" s="143" t="s">
        <v>39</v>
      </c>
      <c r="P832" s="144">
        <f>O832*H832</f>
        <v>0</v>
      </c>
      <c r="Q832" s="144">
        <v>2.9999999999999997E-4</v>
      </c>
      <c r="R832" s="144">
        <f>Q832*H832</f>
        <v>3.3959999999999997E-3</v>
      </c>
      <c r="S832" s="144">
        <v>0</v>
      </c>
      <c r="T832" s="145">
        <f>S832*H832</f>
        <v>0</v>
      </c>
      <c r="AR832" s="146" t="s">
        <v>214</v>
      </c>
      <c r="AT832" s="146" t="s">
        <v>127</v>
      </c>
      <c r="AU832" s="146" t="s">
        <v>132</v>
      </c>
      <c r="AY832" s="17" t="s">
        <v>125</v>
      </c>
      <c r="BE832" s="147">
        <f>IF(N832="základní",J832,0)</f>
        <v>0</v>
      </c>
      <c r="BF832" s="147">
        <f>IF(N832="snížená",J832,0)</f>
        <v>0</v>
      </c>
      <c r="BG832" s="147">
        <f>IF(N832="zákl. přenesená",J832,0)</f>
        <v>0</v>
      </c>
      <c r="BH832" s="147">
        <f>IF(N832="sníž. přenesená",J832,0)</f>
        <v>0</v>
      </c>
      <c r="BI832" s="147">
        <f>IF(N832="nulová",J832,0)</f>
        <v>0</v>
      </c>
      <c r="BJ832" s="17" t="s">
        <v>132</v>
      </c>
      <c r="BK832" s="147">
        <f>ROUND(I832*H832,2)</f>
        <v>0</v>
      </c>
      <c r="BL832" s="17" t="s">
        <v>214</v>
      </c>
      <c r="BM832" s="146" t="s">
        <v>840</v>
      </c>
    </row>
    <row r="833" spans="2:65" s="12" customFormat="1" ht="11.25">
      <c r="B833" s="148"/>
      <c r="D833" s="149" t="s">
        <v>134</v>
      </c>
      <c r="E833" s="150" t="s">
        <v>1</v>
      </c>
      <c r="F833" s="151" t="s">
        <v>135</v>
      </c>
      <c r="H833" s="150" t="s">
        <v>1</v>
      </c>
      <c r="I833" s="152"/>
      <c r="L833" s="148"/>
      <c r="M833" s="153"/>
      <c r="T833" s="154"/>
      <c r="AT833" s="150" t="s">
        <v>134</v>
      </c>
      <c r="AU833" s="150" t="s">
        <v>132</v>
      </c>
      <c r="AV833" s="12" t="s">
        <v>81</v>
      </c>
      <c r="AW833" s="12" t="s">
        <v>30</v>
      </c>
      <c r="AX833" s="12" t="s">
        <v>73</v>
      </c>
      <c r="AY833" s="150" t="s">
        <v>125</v>
      </c>
    </row>
    <row r="834" spans="2:65" s="12" customFormat="1" ht="11.25">
      <c r="B834" s="148"/>
      <c r="D834" s="149" t="s">
        <v>134</v>
      </c>
      <c r="E834" s="150" t="s">
        <v>1</v>
      </c>
      <c r="F834" s="151" t="s">
        <v>468</v>
      </c>
      <c r="H834" s="150" t="s">
        <v>1</v>
      </c>
      <c r="I834" s="152"/>
      <c r="L834" s="148"/>
      <c r="M834" s="153"/>
      <c r="T834" s="154"/>
      <c r="AT834" s="150" t="s">
        <v>134</v>
      </c>
      <c r="AU834" s="150" t="s">
        <v>132</v>
      </c>
      <c r="AV834" s="12" t="s">
        <v>81</v>
      </c>
      <c r="AW834" s="12" t="s">
        <v>30</v>
      </c>
      <c r="AX834" s="12" t="s">
        <v>73</v>
      </c>
      <c r="AY834" s="150" t="s">
        <v>125</v>
      </c>
    </row>
    <row r="835" spans="2:65" s="13" customFormat="1" ht="11.25">
      <c r="B835" s="155"/>
      <c r="D835" s="149" t="s">
        <v>134</v>
      </c>
      <c r="E835" s="156" t="s">
        <v>1</v>
      </c>
      <c r="F835" s="157" t="s">
        <v>469</v>
      </c>
      <c r="H835" s="158">
        <v>4.62</v>
      </c>
      <c r="I835" s="159"/>
      <c r="L835" s="155"/>
      <c r="M835" s="160"/>
      <c r="T835" s="161"/>
      <c r="AT835" s="156" t="s">
        <v>134</v>
      </c>
      <c r="AU835" s="156" t="s">
        <v>132</v>
      </c>
      <c r="AV835" s="13" t="s">
        <v>132</v>
      </c>
      <c r="AW835" s="13" t="s">
        <v>30</v>
      </c>
      <c r="AX835" s="13" t="s">
        <v>73</v>
      </c>
      <c r="AY835" s="156" t="s">
        <v>125</v>
      </c>
    </row>
    <row r="836" spans="2:65" s="13" customFormat="1" ht="11.25">
      <c r="B836" s="155"/>
      <c r="D836" s="149" t="s">
        <v>134</v>
      </c>
      <c r="E836" s="156" t="s">
        <v>1</v>
      </c>
      <c r="F836" s="157" t="s">
        <v>470</v>
      </c>
      <c r="H836" s="158">
        <v>6.7</v>
      </c>
      <c r="I836" s="159"/>
      <c r="L836" s="155"/>
      <c r="M836" s="160"/>
      <c r="T836" s="161"/>
      <c r="AT836" s="156" t="s">
        <v>134</v>
      </c>
      <c r="AU836" s="156" t="s">
        <v>132</v>
      </c>
      <c r="AV836" s="13" t="s">
        <v>132</v>
      </c>
      <c r="AW836" s="13" t="s">
        <v>30</v>
      </c>
      <c r="AX836" s="13" t="s">
        <v>73</v>
      </c>
      <c r="AY836" s="156" t="s">
        <v>125</v>
      </c>
    </row>
    <row r="837" spans="2:65" s="14" customFormat="1" ht="11.25">
      <c r="B837" s="162"/>
      <c r="D837" s="149" t="s">
        <v>134</v>
      </c>
      <c r="E837" s="163" t="s">
        <v>1</v>
      </c>
      <c r="F837" s="164" t="s">
        <v>137</v>
      </c>
      <c r="H837" s="165">
        <v>11.32</v>
      </c>
      <c r="I837" s="166"/>
      <c r="L837" s="162"/>
      <c r="M837" s="167"/>
      <c r="T837" s="168"/>
      <c r="AT837" s="163" t="s">
        <v>134</v>
      </c>
      <c r="AU837" s="163" t="s">
        <v>132</v>
      </c>
      <c r="AV837" s="14" t="s">
        <v>131</v>
      </c>
      <c r="AW837" s="14" t="s">
        <v>30</v>
      </c>
      <c r="AX837" s="14" t="s">
        <v>81</v>
      </c>
      <c r="AY837" s="163" t="s">
        <v>125</v>
      </c>
    </row>
    <row r="838" spans="2:65" s="1" customFormat="1" ht="24.2" customHeight="1">
      <c r="B838" s="133"/>
      <c r="C838" s="134" t="s">
        <v>841</v>
      </c>
      <c r="D838" s="134" t="s">
        <v>127</v>
      </c>
      <c r="E838" s="135" t="s">
        <v>842</v>
      </c>
      <c r="F838" s="136" t="s">
        <v>843</v>
      </c>
      <c r="G838" s="137" t="s">
        <v>130</v>
      </c>
      <c r="H838" s="138">
        <v>11.32</v>
      </c>
      <c r="I838" s="139"/>
      <c r="J838" s="140">
        <f>ROUND(I838*H838,2)</f>
        <v>0</v>
      </c>
      <c r="K838" s="141"/>
      <c r="L838" s="32"/>
      <c r="M838" s="142" t="s">
        <v>1</v>
      </c>
      <c r="N838" s="143" t="s">
        <v>39</v>
      </c>
      <c r="P838" s="144">
        <f>O838*H838</f>
        <v>0</v>
      </c>
      <c r="Q838" s="144">
        <v>0</v>
      </c>
      <c r="R838" s="144">
        <f>Q838*H838</f>
        <v>0</v>
      </c>
      <c r="S838" s="144">
        <v>0</v>
      </c>
      <c r="T838" s="145">
        <f>S838*H838</f>
        <v>0</v>
      </c>
      <c r="AR838" s="146" t="s">
        <v>214</v>
      </c>
      <c r="AT838" s="146" t="s">
        <v>127</v>
      </c>
      <c r="AU838" s="146" t="s">
        <v>132</v>
      </c>
      <c r="AY838" s="17" t="s">
        <v>125</v>
      </c>
      <c r="BE838" s="147">
        <f>IF(N838="základní",J838,0)</f>
        <v>0</v>
      </c>
      <c r="BF838" s="147">
        <f>IF(N838="snížená",J838,0)</f>
        <v>0</v>
      </c>
      <c r="BG838" s="147">
        <f>IF(N838="zákl. přenesená",J838,0)</f>
        <v>0</v>
      </c>
      <c r="BH838" s="147">
        <f>IF(N838="sníž. přenesená",J838,0)</f>
        <v>0</v>
      </c>
      <c r="BI838" s="147">
        <f>IF(N838="nulová",J838,0)</f>
        <v>0</v>
      </c>
      <c r="BJ838" s="17" t="s">
        <v>132</v>
      </c>
      <c r="BK838" s="147">
        <f>ROUND(I838*H838,2)</f>
        <v>0</v>
      </c>
      <c r="BL838" s="17" t="s">
        <v>214</v>
      </c>
      <c r="BM838" s="146" t="s">
        <v>844</v>
      </c>
    </row>
    <row r="839" spans="2:65" s="12" customFormat="1" ht="11.25">
      <c r="B839" s="148"/>
      <c r="D839" s="149" t="s">
        <v>134</v>
      </c>
      <c r="E839" s="150" t="s">
        <v>1</v>
      </c>
      <c r="F839" s="151" t="s">
        <v>135</v>
      </c>
      <c r="H839" s="150" t="s">
        <v>1</v>
      </c>
      <c r="I839" s="152"/>
      <c r="L839" s="148"/>
      <c r="M839" s="153"/>
      <c r="T839" s="154"/>
      <c r="AT839" s="150" t="s">
        <v>134</v>
      </c>
      <c r="AU839" s="150" t="s">
        <v>132</v>
      </c>
      <c r="AV839" s="12" t="s">
        <v>81</v>
      </c>
      <c r="AW839" s="12" t="s">
        <v>30</v>
      </c>
      <c r="AX839" s="12" t="s">
        <v>73</v>
      </c>
      <c r="AY839" s="150" t="s">
        <v>125</v>
      </c>
    </row>
    <row r="840" spans="2:65" s="12" customFormat="1" ht="11.25">
      <c r="B840" s="148"/>
      <c r="D840" s="149" t="s">
        <v>134</v>
      </c>
      <c r="E840" s="150" t="s">
        <v>1</v>
      </c>
      <c r="F840" s="151" t="s">
        <v>468</v>
      </c>
      <c r="H840" s="150" t="s">
        <v>1</v>
      </c>
      <c r="I840" s="152"/>
      <c r="L840" s="148"/>
      <c r="M840" s="153"/>
      <c r="T840" s="154"/>
      <c r="AT840" s="150" t="s">
        <v>134</v>
      </c>
      <c r="AU840" s="150" t="s">
        <v>132</v>
      </c>
      <c r="AV840" s="12" t="s">
        <v>81</v>
      </c>
      <c r="AW840" s="12" t="s">
        <v>30</v>
      </c>
      <c r="AX840" s="12" t="s">
        <v>73</v>
      </c>
      <c r="AY840" s="150" t="s">
        <v>125</v>
      </c>
    </row>
    <row r="841" spans="2:65" s="13" customFormat="1" ht="11.25">
      <c r="B841" s="155"/>
      <c r="D841" s="149" t="s">
        <v>134</v>
      </c>
      <c r="E841" s="156" t="s">
        <v>1</v>
      </c>
      <c r="F841" s="157" t="s">
        <v>845</v>
      </c>
      <c r="H841" s="158">
        <v>4.62</v>
      </c>
      <c r="I841" s="159"/>
      <c r="L841" s="155"/>
      <c r="M841" s="160"/>
      <c r="T841" s="161"/>
      <c r="AT841" s="156" t="s">
        <v>134</v>
      </c>
      <c r="AU841" s="156" t="s">
        <v>132</v>
      </c>
      <c r="AV841" s="13" t="s">
        <v>132</v>
      </c>
      <c r="AW841" s="13" t="s">
        <v>30</v>
      </c>
      <c r="AX841" s="13" t="s">
        <v>73</v>
      </c>
      <c r="AY841" s="156" t="s">
        <v>125</v>
      </c>
    </row>
    <row r="842" spans="2:65" s="13" customFormat="1" ht="11.25">
      <c r="B842" s="155"/>
      <c r="D842" s="149" t="s">
        <v>134</v>
      </c>
      <c r="E842" s="156" t="s">
        <v>1</v>
      </c>
      <c r="F842" s="157" t="s">
        <v>486</v>
      </c>
      <c r="H842" s="158">
        <v>6.7</v>
      </c>
      <c r="I842" s="159"/>
      <c r="L842" s="155"/>
      <c r="M842" s="160"/>
      <c r="T842" s="161"/>
      <c r="AT842" s="156" t="s">
        <v>134</v>
      </c>
      <c r="AU842" s="156" t="s">
        <v>132</v>
      </c>
      <c r="AV842" s="13" t="s">
        <v>132</v>
      </c>
      <c r="AW842" s="13" t="s">
        <v>30</v>
      </c>
      <c r="AX842" s="13" t="s">
        <v>73</v>
      </c>
      <c r="AY842" s="156" t="s">
        <v>125</v>
      </c>
    </row>
    <row r="843" spans="2:65" s="14" customFormat="1" ht="11.25">
      <c r="B843" s="162"/>
      <c r="D843" s="149" t="s">
        <v>134</v>
      </c>
      <c r="E843" s="163" t="s">
        <v>1</v>
      </c>
      <c r="F843" s="164" t="s">
        <v>137</v>
      </c>
      <c r="H843" s="165">
        <v>11.32</v>
      </c>
      <c r="I843" s="166"/>
      <c r="L843" s="162"/>
      <c r="M843" s="167"/>
      <c r="T843" s="168"/>
      <c r="AT843" s="163" t="s">
        <v>134</v>
      </c>
      <c r="AU843" s="163" t="s">
        <v>132</v>
      </c>
      <c r="AV843" s="14" t="s">
        <v>131</v>
      </c>
      <c r="AW843" s="14" t="s">
        <v>30</v>
      </c>
      <c r="AX843" s="14" t="s">
        <v>81</v>
      </c>
      <c r="AY843" s="163" t="s">
        <v>125</v>
      </c>
    </row>
    <row r="844" spans="2:65" s="1" customFormat="1" ht="16.5" customHeight="1">
      <c r="B844" s="133"/>
      <c r="C844" s="134" t="s">
        <v>846</v>
      </c>
      <c r="D844" s="134" t="s">
        <v>127</v>
      </c>
      <c r="E844" s="135" t="s">
        <v>847</v>
      </c>
      <c r="F844" s="136" t="s">
        <v>848</v>
      </c>
      <c r="G844" s="137" t="s">
        <v>130</v>
      </c>
      <c r="H844" s="138">
        <v>15.58</v>
      </c>
      <c r="I844" s="139"/>
      <c r="J844" s="140">
        <f>ROUND(I844*H844,2)</f>
        <v>0</v>
      </c>
      <c r="K844" s="141"/>
      <c r="L844" s="32"/>
      <c r="M844" s="142" t="s">
        <v>1</v>
      </c>
      <c r="N844" s="143" t="s">
        <v>39</v>
      </c>
      <c r="P844" s="144">
        <f>O844*H844</f>
        <v>0</v>
      </c>
      <c r="Q844" s="144">
        <v>7.5799999999999999E-3</v>
      </c>
      <c r="R844" s="144">
        <f>Q844*H844</f>
        <v>0.1180964</v>
      </c>
      <c r="S844" s="144">
        <v>0</v>
      </c>
      <c r="T844" s="145">
        <f>S844*H844</f>
        <v>0</v>
      </c>
      <c r="AR844" s="146" t="s">
        <v>214</v>
      </c>
      <c r="AT844" s="146" t="s">
        <v>127</v>
      </c>
      <c r="AU844" s="146" t="s">
        <v>132</v>
      </c>
      <c r="AY844" s="17" t="s">
        <v>125</v>
      </c>
      <c r="BE844" s="147">
        <f>IF(N844="základní",J844,0)</f>
        <v>0</v>
      </c>
      <c r="BF844" s="147">
        <f>IF(N844="snížená",J844,0)</f>
        <v>0</v>
      </c>
      <c r="BG844" s="147">
        <f>IF(N844="zákl. přenesená",J844,0)</f>
        <v>0</v>
      </c>
      <c r="BH844" s="147">
        <f>IF(N844="sníž. přenesená",J844,0)</f>
        <v>0</v>
      </c>
      <c r="BI844" s="147">
        <f>IF(N844="nulová",J844,0)</f>
        <v>0</v>
      </c>
      <c r="BJ844" s="17" t="s">
        <v>132</v>
      </c>
      <c r="BK844" s="147">
        <f>ROUND(I844*H844,2)</f>
        <v>0</v>
      </c>
      <c r="BL844" s="17" t="s">
        <v>214</v>
      </c>
      <c r="BM844" s="146" t="s">
        <v>849</v>
      </c>
    </row>
    <row r="845" spans="2:65" s="12" customFormat="1" ht="11.25">
      <c r="B845" s="148"/>
      <c r="D845" s="149" t="s">
        <v>134</v>
      </c>
      <c r="E845" s="150" t="s">
        <v>1</v>
      </c>
      <c r="F845" s="151" t="s">
        <v>135</v>
      </c>
      <c r="H845" s="150" t="s">
        <v>1</v>
      </c>
      <c r="I845" s="152"/>
      <c r="L845" s="148"/>
      <c r="M845" s="153"/>
      <c r="T845" s="154"/>
      <c r="AT845" s="150" t="s">
        <v>134</v>
      </c>
      <c r="AU845" s="150" t="s">
        <v>132</v>
      </c>
      <c r="AV845" s="12" t="s">
        <v>81</v>
      </c>
      <c r="AW845" s="12" t="s">
        <v>30</v>
      </c>
      <c r="AX845" s="12" t="s">
        <v>73</v>
      </c>
      <c r="AY845" s="150" t="s">
        <v>125</v>
      </c>
    </row>
    <row r="846" spans="2:65" s="12" customFormat="1" ht="11.25">
      <c r="B846" s="148"/>
      <c r="D846" s="149" t="s">
        <v>134</v>
      </c>
      <c r="E846" s="150" t="s">
        <v>1</v>
      </c>
      <c r="F846" s="151" t="s">
        <v>468</v>
      </c>
      <c r="H846" s="150" t="s">
        <v>1</v>
      </c>
      <c r="I846" s="152"/>
      <c r="L846" s="148"/>
      <c r="M846" s="153"/>
      <c r="T846" s="154"/>
      <c r="AT846" s="150" t="s">
        <v>134</v>
      </c>
      <c r="AU846" s="150" t="s">
        <v>132</v>
      </c>
      <c r="AV846" s="12" t="s">
        <v>81</v>
      </c>
      <c r="AW846" s="12" t="s">
        <v>30</v>
      </c>
      <c r="AX846" s="12" t="s">
        <v>73</v>
      </c>
      <c r="AY846" s="150" t="s">
        <v>125</v>
      </c>
    </row>
    <row r="847" spans="2:65" s="13" customFormat="1" ht="11.25">
      <c r="B847" s="155"/>
      <c r="D847" s="149" t="s">
        <v>134</v>
      </c>
      <c r="E847" s="156" t="s">
        <v>1</v>
      </c>
      <c r="F847" s="157" t="s">
        <v>850</v>
      </c>
      <c r="H847" s="158">
        <v>6.6</v>
      </c>
      <c r="I847" s="159"/>
      <c r="L847" s="155"/>
      <c r="M847" s="160"/>
      <c r="T847" s="161"/>
      <c r="AT847" s="156" t="s">
        <v>134</v>
      </c>
      <c r="AU847" s="156" t="s">
        <v>132</v>
      </c>
      <c r="AV847" s="13" t="s">
        <v>132</v>
      </c>
      <c r="AW847" s="13" t="s">
        <v>30</v>
      </c>
      <c r="AX847" s="13" t="s">
        <v>73</v>
      </c>
      <c r="AY847" s="156" t="s">
        <v>125</v>
      </c>
    </row>
    <row r="848" spans="2:65" s="13" customFormat="1" ht="11.25">
      <c r="B848" s="155"/>
      <c r="D848" s="149" t="s">
        <v>134</v>
      </c>
      <c r="E848" s="156" t="s">
        <v>1</v>
      </c>
      <c r="F848" s="157" t="s">
        <v>851</v>
      </c>
      <c r="H848" s="158">
        <v>8.98</v>
      </c>
      <c r="I848" s="159"/>
      <c r="L848" s="155"/>
      <c r="M848" s="160"/>
      <c r="T848" s="161"/>
      <c r="AT848" s="156" t="s">
        <v>134</v>
      </c>
      <c r="AU848" s="156" t="s">
        <v>132</v>
      </c>
      <c r="AV848" s="13" t="s">
        <v>132</v>
      </c>
      <c r="AW848" s="13" t="s">
        <v>30</v>
      </c>
      <c r="AX848" s="13" t="s">
        <v>73</v>
      </c>
      <c r="AY848" s="156" t="s">
        <v>125</v>
      </c>
    </row>
    <row r="849" spans="2:65" s="14" customFormat="1" ht="11.25">
      <c r="B849" s="162"/>
      <c r="D849" s="149" t="s">
        <v>134</v>
      </c>
      <c r="E849" s="163" t="s">
        <v>1</v>
      </c>
      <c r="F849" s="164" t="s">
        <v>137</v>
      </c>
      <c r="H849" s="165">
        <v>15.58</v>
      </c>
      <c r="I849" s="166"/>
      <c r="L849" s="162"/>
      <c r="M849" s="167"/>
      <c r="T849" s="168"/>
      <c r="AT849" s="163" t="s">
        <v>134</v>
      </c>
      <c r="AU849" s="163" t="s">
        <v>132</v>
      </c>
      <c r="AV849" s="14" t="s">
        <v>131</v>
      </c>
      <c r="AW849" s="14" t="s">
        <v>30</v>
      </c>
      <c r="AX849" s="14" t="s">
        <v>81</v>
      </c>
      <c r="AY849" s="163" t="s">
        <v>125</v>
      </c>
    </row>
    <row r="850" spans="2:65" s="1" customFormat="1" ht="24.2" customHeight="1">
      <c r="B850" s="133"/>
      <c r="C850" s="134" t="s">
        <v>852</v>
      </c>
      <c r="D850" s="134" t="s">
        <v>127</v>
      </c>
      <c r="E850" s="135" t="s">
        <v>853</v>
      </c>
      <c r="F850" s="136" t="s">
        <v>854</v>
      </c>
      <c r="G850" s="137" t="s">
        <v>130</v>
      </c>
      <c r="H850" s="138">
        <v>3</v>
      </c>
      <c r="I850" s="139"/>
      <c r="J850" s="140">
        <f>ROUND(I850*H850,2)</f>
        <v>0</v>
      </c>
      <c r="K850" s="141"/>
      <c r="L850" s="32"/>
      <c r="M850" s="142" t="s">
        <v>1</v>
      </c>
      <c r="N850" s="143" t="s">
        <v>39</v>
      </c>
      <c r="P850" s="144">
        <f>O850*H850</f>
        <v>0</v>
      </c>
      <c r="Q850" s="144">
        <v>3.7719999999999997E-2</v>
      </c>
      <c r="R850" s="144">
        <f>Q850*H850</f>
        <v>0.11315999999999998</v>
      </c>
      <c r="S850" s="144">
        <v>0</v>
      </c>
      <c r="T850" s="145">
        <f>S850*H850</f>
        <v>0</v>
      </c>
      <c r="AR850" s="146" t="s">
        <v>214</v>
      </c>
      <c r="AT850" s="146" t="s">
        <v>127</v>
      </c>
      <c r="AU850" s="146" t="s">
        <v>132</v>
      </c>
      <c r="AY850" s="17" t="s">
        <v>125</v>
      </c>
      <c r="BE850" s="147">
        <f>IF(N850="základní",J850,0)</f>
        <v>0</v>
      </c>
      <c r="BF850" s="147">
        <f>IF(N850="snížená",J850,0)</f>
        <v>0</v>
      </c>
      <c r="BG850" s="147">
        <f>IF(N850="zákl. přenesená",J850,0)</f>
        <v>0</v>
      </c>
      <c r="BH850" s="147">
        <f>IF(N850="sníž. přenesená",J850,0)</f>
        <v>0</v>
      </c>
      <c r="BI850" s="147">
        <f>IF(N850="nulová",J850,0)</f>
        <v>0</v>
      </c>
      <c r="BJ850" s="17" t="s">
        <v>132</v>
      </c>
      <c r="BK850" s="147">
        <f>ROUND(I850*H850,2)</f>
        <v>0</v>
      </c>
      <c r="BL850" s="17" t="s">
        <v>214</v>
      </c>
      <c r="BM850" s="146" t="s">
        <v>855</v>
      </c>
    </row>
    <row r="851" spans="2:65" s="12" customFormat="1" ht="11.25">
      <c r="B851" s="148"/>
      <c r="D851" s="149" t="s">
        <v>134</v>
      </c>
      <c r="E851" s="150" t="s">
        <v>1</v>
      </c>
      <c r="F851" s="151" t="s">
        <v>135</v>
      </c>
      <c r="H851" s="150" t="s">
        <v>1</v>
      </c>
      <c r="I851" s="152"/>
      <c r="L851" s="148"/>
      <c r="M851" s="153"/>
      <c r="T851" s="154"/>
      <c r="AT851" s="150" t="s">
        <v>134</v>
      </c>
      <c r="AU851" s="150" t="s">
        <v>132</v>
      </c>
      <c r="AV851" s="12" t="s">
        <v>81</v>
      </c>
      <c r="AW851" s="12" t="s">
        <v>30</v>
      </c>
      <c r="AX851" s="12" t="s">
        <v>73</v>
      </c>
      <c r="AY851" s="150" t="s">
        <v>125</v>
      </c>
    </row>
    <row r="852" spans="2:65" s="13" customFormat="1" ht="11.25">
      <c r="B852" s="155"/>
      <c r="D852" s="149" t="s">
        <v>134</v>
      </c>
      <c r="E852" s="156" t="s">
        <v>1</v>
      </c>
      <c r="F852" s="157" t="s">
        <v>856</v>
      </c>
      <c r="H852" s="158">
        <v>3</v>
      </c>
      <c r="I852" s="159"/>
      <c r="L852" s="155"/>
      <c r="M852" s="160"/>
      <c r="T852" s="161"/>
      <c r="AT852" s="156" t="s">
        <v>134</v>
      </c>
      <c r="AU852" s="156" t="s">
        <v>132</v>
      </c>
      <c r="AV852" s="13" t="s">
        <v>132</v>
      </c>
      <c r="AW852" s="13" t="s">
        <v>30</v>
      </c>
      <c r="AX852" s="13" t="s">
        <v>73</v>
      </c>
      <c r="AY852" s="156" t="s">
        <v>125</v>
      </c>
    </row>
    <row r="853" spans="2:65" s="14" customFormat="1" ht="11.25">
      <c r="B853" s="162"/>
      <c r="D853" s="149" t="s">
        <v>134</v>
      </c>
      <c r="E853" s="163" t="s">
        <v>1</v>
      </c>
      <c r="F853" s="164" t="s">
        <v>137</v>
      </c>
      <c r="H853" s="165">
        <v>3</v>
      </c>
      <c r="I853" s="166"/>
      <c r="L853" s="162"/>
      <c r="M853" s="167"/>
      <c r="T853" s="168"/>
      <c r="AT853" s="163" t="s">
        <v>134</v>
      </c>
      <c r="AU853" s="163" t="s">
        <v>132</v>
      </c>
      <c r="AV853" s="14" t="s">
        <v>131</v>
      </c>
      <c r="AW853" s="14" t="s">
        <v>30</v>
      </c>
      <c r="AX853" s="14" t="s">
        <v>81</v>
      </c>
      <c r="AY853" s="163" t="s">
        <v>125</v>
      </c>
    </row>
    <row r="854" spans="2:65" s="1" customFormat="1" ht="16.5" customHeight="1">
      <c r="B854" s="133"/>
      <c r="C854" s="169" t="s">
        <v>857</v>
      </c>
      <c r="D854" s="169" t="s">
        <v>172</v>
      </c>
      <c r="E854" s="170" t="s">
        <v>858</v>
      </c>
      <c r="F854" s="171" t="s">
        <v>859</v>
      </c>
      <c r="G854" s="172" t="s">
        <v>130</v>
      </c>
      <c r="H854" s="173">
        <v>3</v>
      </c>
      <c r="I854" s="174"/>
      <c r="J854" s="175">
        <f>ROUND(I854*H854,2)</f>
        <v>0</v>
      </c>
      <c r="K854" s="176"/>
      <c r="L854" s="177"/>
      <c r="M854" s="178" t="s">
        <v>1</v>
      </c>
      <c r="N854" s="179" t="s">
        <v>39</v>
      </c>
      <c r="P854" s="144">
        <f>O854*H854</f>
        <v>0</v>
      </c>
      <c r="Q854" s="144">
        <v>2.1999999999999999E-2</v>
      </c>
      <c r="R854" s="144">
        <f>Q854*H854</f>
        <v>6.6000000000000003E-2</v>
      </c>
      <c r="S854" s="144">
        <v>0</v>
      </c>
      <c r="T854" s="145">
        <f>S854*H854</f>
        <v>0</v>
      </c>
      <c r="AR854" s="146" t="s">
        <v>305</v>
      </c>
      <c r="AT854" s="146" t="s">
        <v>172</v>
      </c>
      <c r="AU854" s="146" t="s">
        <v>132</v>
      </c>
      <c r="AY854" s="17" t="s">
        <v>125</v>
      </c>
      <c r="BE854" s="147">
        <f>IF(N854="základní",J854,0)</f>
        <v>0</v>
      </c>
      <c r="BF854" s="147">
        <f>IF(N854="snížená",J854,0)</f>
        <v>0</v>
      </c>
      <c r="BG854" s="147">
        <f>IF(N854="zákl. přenesená",J854,0)</f>
        <v>0</v>
      </c>
      <c r="BH854" s="147">
        <f>IF(N854="sníž. přenesená",J854,0)</f>
        <v>0</v>
      </c>
      <c r="BI854" s="147">
        <f>IF(N854="nulová",J854,0)</f>
        <v>0</v>
      </c>
      <c r="BJ854" s="17" t="s">
        <v>132</v>
      </c>
      <c r="BK854" s="147">
        <f>ROUND(I854*H854,2)</f>
        <v>0</v>
      </c>
      <c r="BL854" s="17" t="s">
        <v>214</v>
      </c>
      <c r="BM854" s="146" t="s">
        <v>860</v>
      </c>
    </row>
    <row r="855" spans="2:65" s="1" customFormat="1" ht="24.2" customHeight="1">
      <c r="B855" s="133"/>
      <c r="C855" s="134" t="s">
        <v>861</v>
      </c>
      <c r="D855" s="134" t="s">
        <v>127</v>
      </c>
      <c r="E855" s="135" t="s">
        <v>862</v>
      </c>
      <c r="F855" s="136" t="s">
        <v>863</v>
      </c>
      <c r="G855" s="137" t="s">
        <v>130</v>
      </c>
      <c r="H855" s="138">
        <v>14.32</v>
      </c>
      <c r="I855" s="139"/>
      <c r="J855" s="140">
        <f>ROUND(I855*H855,2)</f>
        <v>0</v>
      </c>
      <c r="K855" s="141"/>
      <c r="L855" s="32"/>
      <c r="M855" s="142" t="s">
        <v>1</v>
      </c>
      <c r="N855" s="143" t="s">
        <v>39</v>
      </c>
      <c r="P855" s="144">
        <f>O855*H855</f>
        <v>0</v>
      </c>
      <c r="Q855" s="144">
        <v>0</v>
      </c>
      <c r="R855" s="144">
        <f>Q855*H855</f>
        <v>0</v>
      </c>
      <c r="S855" s="144">
        <v>8.3169999999999994E-2</v>
      </c>
      <c r="T855" s="145">
        <f>S855*H855</f>
        <v>1.1909943999999999</v>
      </c>
      <c r="AR855" s="146" t="s">
        <v>214</v>
      </c>
      <c r="AT855" s="146" t="s">
        <v>127</v>
      </c>
      <c r="AU855" s="146" t="s">
        <v>132</v>
      </c>
      <c r="AY855" s="17" t="s">
        <v>125</v>
      </c>
      <c r="BE855" s="147">
        <f>IF(N855="základní",J855,0)</f>
        <v>0</v>
      </c>
      <c r="BF855" s="147">
        <f>IF(N855="snížená",J855,0)</f>
        <v>0</v>
      </c>
      <c r="BG855" s="147">
        <f>IF(N855="zákl. přenesená",J855,0)</f>
        <v>0</v>
      </c>
      <c r="BH855" s="147">
        <f>IF(N855="sníž. přenesená",J855,0)</f>
        <v>0</v>
      </c>
      <c r="BI855" s="147">
        <f>IF(N855="nulová",J855,0)</f>
        <v>0</v>
      </c>
      <c r="BJ855" s="17" t="s">
        <v>132</v>
      </c>
      <c r="BK855" s="147">
        <f>ROUND(I855*H855,2)</f>
        <v>0</v>
      </c>
      <c r="BL855" s="17" t="s">
        <v>214</v>
      </c>
      <c r="BM855" s="146" t="s">
        <v>864</v>
      </c>
    </row>
    <row r="856" spans="2:65" s="12" customFormat="1" ht="11.25">
      <c r="B856" s="148"/>
      <c r="D856" s="149" t="s">
        <v>134</v>
      </c>
      <c r="E856" s="150" t="s">
        <v>1</v>
      </c>
      <c r="F856" s="151" t="s">
        <v>135</v>
      </c>
      <c r="H856" s="150" t="s">
        <v>1</v>
      </c>
      <c r="I856" s="152"/>
      <c r="L856" s="148"/>
      <c r="M856" s="153"/>
      <c r="T856" s="154"/>
      <c r="AT856" s="150" t="s">
        <v>134</v>
      </c>
      <c r="AU856" s="150" t="s">
        <v>132</v>
      </c>
      <c r="AV856" s="12" t="s">
        <v>81</v>
      </c>
      <c r="AW856" s="12" t="s">
        <v>30</v>
      </c>
      <c r="AX856" s="12" t="s">
        <v>73</v>
      </c>
      <c r="AY856" s="150" t="s">
        <v>125</v>
      </c>
    </row>
    <row r="857" spans="2:65" s="13" customFormat="1" ht="11.25">
      <c r="B857" s="155"/>
      <c r="D857" s="149" t="s">
        <v>134</v>
      </c>
      <c r="E857" s="156" t="s">
        <v>1</v>
      </c>
      <c r="F857" s="157" t="s">
        <v>856</v>
      </c>
      <c r="H857" s="158">
        <v>3</v>
      </c>
      <c r="I857" s="159"/>
      <c r="L857" s="155"/>
      <c r="M857" s="160"/>
      <c r="T857" s="161"/>
      <c r="AT857" s="156" t="s">
        <v>134</v>
      </c>
      <c r="AU857" s="156" t="s">
        <v>132</v>
      </c>
      <c r="AV857" s="13" t="s">
        <v>132</v>
      </c>
      <c r="AW857" s="13" t="s">
        <v>30</v>
      </c>
      <c r="AX857" s="13" t="s">
        <v>73</v>
      </c>
      <c r="AY857" s="156" t="s">
        <v>125</v>
      </c>
    </row>
    <row r="858" spans="2:65" s="12" customFormat="1" ht="11.25">
      <c r="B858" s="148"/>
      <c r="D858" s="149" t="s">
        <v>134</v>
      </c>
      <c r="E858" s="150" t="s">
        <v>1</v>
      </c>
      <c r="F858" s="151" t="s">
        <v>135</v>
      </c>
      <c r="H858" s="150" t="s">
        <v>1</v>
      </c>
      <c r="I858" s="152"/>
      <c r="L858" s="148"/>
      <c r="M858" s="153"/>
      <c r="T858" s="154"/>
      <c r="AT858" s="150" t="s">
        <v>134</v>
      </c>
      <c r="AU858" s="150" t="s">
        <v>132</v>
      </c>
      <c r="AV858" s="12" t="s">
        <v>81</v>
      </c>
      <c r="AW858" s="12" t="s">
        <v>30</v>
      </c>
      <c r="AX858" s="12" t="s">
        <v>73</v>
      </c>
      <c r="AY858" s="150" t="s">
        <v>125</v>
      </c>
    </row>
    <row r="859" spans="2:65" s="13" customFormat="1" ht="11.25">
      <c r="B859" s="155"/>
      <c r="D859" s="149" t="s">
        <v>134</v>
      </c>
      <c r="E859" s="156" t="s">
        <v>1</v>
      </c>
      <c r="F859" s="157" t="s">
        <v>865</v>
      </c>
      <c r="H859" s="158">
        <v>11.32</v>
      </c>
      <c r="I859" s="159"/>
      <c r="L859" s="155"/>
      <c r="M859" s="160"/>
      <c r="T859" s="161"/>
      <c r="AT859" s="156" t="s">
        <v>134</v>
      </c>
      <c r="AU859" s="156" t="s">
        <v>132</v>
      </c>
      <c r="AV859" s="13" t="s">
        <v>132</v>
      </c>
      <c r="AW859" s="13" t="s">
        <v>30</v>
      </c>
      <c r="AX859" s="13" t="s">
        <v>73</v>
      </c>
      <c r="AY859" s="156" t="s">
        <v>125</v>
      </c>
    </row>
    <row r="860" spans="2:65" s="14" customFormat="1" ht="11.25">
      <c r="B860" s="162"/>
      <c r="D860" s="149" t="s">
        <v>134</v>
      </c>
      <c r="E860" s="163" t="s">
        <v>1</v>
      </c>
      <c r="F860" s="164" t="s">
        <v>137</v>
      </c>
      <c r="H860" s="165">
        <v>14.32</v>
      </c>
      <c r="I860" s="166"/>
      <c r="L860" s="162"/>
      <c r="M860" s="167"/>
      <c r="T860" s="168"/>
      <c r="AT860" s="163" t="s">
        <v>134</v>
      </c>
      <c r="AU860" s="163" t="s">
        <v>132</v>
      </c>
      <c r="AV860" s="14" t="s">
        <v>131</v>
      </c>
      <c r="AW860" s="14" t="s">
        <v>30</v>
      </c>
      <c r="AX860" s="14" t="s">
        <v>81</v>
      </c>
      <c r="AY860" s="163" t="s">
        <v>125</v>
      </c>
    </row>
    <row r="861" spans="2:65" s="1" customFormat="1" ht="24.2" customHeight="1">
      <c r="B861" s="133"/>
      <c r="C861" s="134" t="s">
        <v>866</v>
      </c>
      <c r="D861" s="134" t="s">
        <v>127</v>
      </c>
      <c r="E861" s="135" t="s">
        <v>867</v>
      </c>
      <c r="F861" s="136" t="s">
        <v>868</v>
      </c>
      <c r="G861" s="137" t="s">
        <v>130</v>
      </c>
      <c r="H861" s="138">
        <v>11.32</v>
      </c>
      <c r="I861" s="139"/>
      <c r="J861" s="140">
        <f>ROUND(I861*H861,2)</f>
        <v>0</v>
      </c>
      <c r="K861" s="141"/>
      <c r="L861" s="32"/>
      <c r="M861" s="142" t="s">
        <v>1</v>
      </c>
      <c r="N861" s="143" t="s">
        <v>39</v>
      </c>
      <c r="P861" s="144">
        <f>O861*H861</f>
        <v>0</v>
      </c>
      <c r="Q861" s="144">
        <v>9.0900000000000009E-3</v>
      </c>
      <c r="R861" s="144">
        <f>Q861*H861</f>
        <v>0.10289880000000001</v>
      </c>
      <c r="S861" s="144">
        <v>0</v>
      </c>
      <c r="T861" s="145">
        <f>S861*H861</f>
        <v>0</v>
      </c>
      <c r="AR861" s="146" t="s">
        <v>214</v>
      </c>
      <c r="AT861" s="146" t="s">
        <v>127</v>
      </c>
      <c r="AU861" s="146" t="s">
        <v>132</v>
      </c>
      <c r="AY861" s="17" t="s">
        <v>125</v>
      </c>
      <c r="BE861" s="147">
        <f>IF(N861="základní",J861,0)</f>
        <v>0</v>
      </c>
      <c r="BF861" s="147">
        <f>IF(N861="snížená",J861,0)</f>
        <v>0</v>
      </c>
      <c r="BG861" s="147">
        <f>IF(N861="zákl. přenesená",J861,0)</f>
        <v>0</v>
      </c>
      <c r="BH861" s="147">
        <f>IF(N861="sníž. přenesená",J861,0)</f>
        <v>0</v>
      </c>
      <c r="BI861" s="147">
        <f>IF(N861="nulová",J861,0)</f>
        <v>0</v>
      </c>
      <c r="BJ861" s="17" t="s">
        <v>132</v>
      </c>
      <c r="BK861" s="147">
        <f>ROUND(I861*H861,2)</f>
        <v>0</v>
      </c>
      <c r="BL861" s="17" t="s">
        <v>214</v>
      </c>
      <c r="BM861" s="146" t="s">
        <v>869</v>
      </c>
    </row>
    <row r="862" spans="2:65" s="12" customFormat="1" ht="11.25">
      <c r="B862" s="148"/>
      <c r="D862" s="149" t="s">
        <v>134</v>
      </c>
      <c r="E862" s="150" t="s">
        <v>1</v>
      </c>
      <c r="F862" s="151" t="s">
        <v>135</v>
      </c>
      <c r="H862" s="150" t="s">
        <v>1</v>
      </c>
      <c r="I862" s="152"/>
      <c r="L862" s="148"/>
      <c r="M862" s="153"/>
      <c r="T862" s="154"/>
      <c r="AT862" s="150" t="s">
        <v>134</v>
      </c>
      <c r="AU862" s="150" t="s">
        <v>132</v>
      </c>
      <c r="AV862" s="12" t="s">
        <v>81</v>
      </c>
      <c r="AW862" s="12" t="s">
        <v>30</v>
      </c>
      <c r="AX862" s="12" t="s">
        <v>73</v>
      </c>
      <c r="AY862" s="150" t="s">
        <v>125</v>
      </c>
    </row>
    <row r="863" spans="2:65" s="12" customFormat="1" ht="11.25">
      <c r="B863" s="148"/>
      <c r="D863" s="149" t="s">
        <v>134</v>
      </c>
      <c r="E863" s="150" t="s">
        <v>1</v>
      </c>
      <c r="F863" s="151" t="s">
        <v>468</v>
      </c>
      <c r="H863" s="150" t="s">
        <v>1</v>
      </c>
      <c r="I863" s="152"/>
      <c r="L863" s="148"/>
      <c r="M863" s="153"/>
      <c r="T863" s="154"/>
      <c r="AT863" s="150" t="s">
        <v>134</v>
      </c>
      <c r="AU863" s="150" t="s">
        <v>132</v>
      </c>
      <c r="AV863" s="12" t="s">
        <v>81</v>
      </c>
      <c r="AW863" s="12" t="s">
        <v>30</v>
      </c>
      <c r="AX863" s="12" t="s">
        <v>73</v>
      </c>
      <c r="AY863" s="150" t="s">
        <v>125</v>
      </c>
    </row>
    <row r="864" spans="2:65" s="13" customFormat="1" ht="11.25">
      <c r="B864" s="155"/>
      <c r="D864" s="149" t="s">
        <v>134</v>
      </c>
      <c r="E864" s="156" t="s">
        <v>1</v>
      </c>
      <c r="F864" s="157" t="s">
        <v>469</v>
      </c>
      <c r="H864" s="158">
        <v>4.62</v>
      </c>
      <c r="I864" s="159"/>
      <c r="L864" s="155"/>
      <c r="M864" s="160"/>
      <c r="T864" s="161"/>
      <c r="AT864" s="156" t="s">
        <v>134</v>
      </c>
      <c r="AU864" s="156" t="s">
        <v>132</v>
      </c>
      <c r="AV864" s="13" t="s">
        <v>132</v>
      </c>
      <c r="AW864" s="13" t="s">
        <v>30</v>
      </c>
      <c r="AX864" s="13" t="s">
        <v>73</v>
      </c>
      <c r="AY864" s="156" t="s">
        <v>125</v>
      </c>
    </row>
    <row r="865" spans="2:65" s="13" customFormat="1" ht="11.25">
      <c r="B865" s="155"/>
      <c r="D865" s="149" t="s">
        <v>134</v>
      </c>
      <c r="E865" s="156" t="s">
        <v>1</v>
      </c>
      <c r="F865" s="157" t="s">
        <v>470</v>
      </c>
      <c r="H865" s="158">
        <v>6.7</v>
      </c>
      <c r="I865" s="159"/>
      <c r="L865" s="155"/>
      <c r="M865" s="160"/>
      <c r="T865" s="161"/>
      <c r="AT865" s="156" t="s">
        <v>134</v>
      </c>
      <c r="AU865" s="156" t="s">
        <v>132</v>
      </c>
      <c r="AV865" s="13" t="s">
        <v>132</v>
      </c>
      <c r="AW865" s="13" t="s">
        <v>30</v>
      </c>
      <c r="AX865" s="13" t="s">
        <v>73</v>
      </c>
      <c r="AY865" s="156" t="s">
        <v>125</v>
      </c>
    </row>
    <row r="866" spans="2:65" s="14" customFormat="1" ht="11.25">
      <c r="B866" s="162"/>
      <c r="D866" s="149" t="s">
        <v>134</v>
      </c>
      <c r="E866" s="163" t="s">
        <v>1</v>
      </c>
      <c r="F866" s="164" t="s">
        <v>137</v>
      </c>
      <c r="H866" s="165">
        <v>11.32</v>
      </c>
      <c r="I866" s="166"/>
      <c r="L866" s="162"/>
      <c r="M866" s="167"/>
      <c r="T866" s="168"/>
      <c r="AT866" s="163" t="s">
        <v>134</v>
      </c>
      <c r="AU866" s="163" t="s">
        <v>132</v>
      </c>
      <c r="AV866" s="14" t="s">
        <v>131</v>
      </c>
      <c r="AW866" s="14" t="s">
        <v>30</v>
      </c>
      <c r="AX866" s="14" t="s">
        <v>81</v>
      </c>
      <c r="AY866" s="163" t="s">
        <v>125</v>
      </c>
    </row>
    <row r="867" spans="2:65" s="1" customFormat="1" ht="16.5" customHeight="1">
      <c r="B867" s="133"/>
      <c r="C867" s="169" t="s">
        <v>870</v>
      </c>
      <c r="D867" s="169" t="s">
        <v>172</v>
      </c>
      <c r="E867" s="170" t="s">
        <v>871</v>
      </c>
      <c r="F867" s="171" t="s">
        <v>872</v>
      </c>
      <c r="G867" s="172" t="s">
        <v>130</v>
      </c>
      <c r="H867" s="173">
        <v>11.32</v>
      </c>
      <c r="I867" s="174"/>
      <c r="J867" s="175">
        <f>ROUND(I867*H867,2)</f>
        <v>0</v>
      </c>
      <c r="K867" s="176"/>
      <c r="L867" s="177"/>
      <c r="M867" s="178" t="s">
        <v>1</v>
      </c>
      <c r="N867" s="179" t="s">
        <v>39</v>
      </c>
      <c r="P867" s="144">
        <f>O867*H867</f>
        <v>0</v>
      </c>
      <c r="Q867" s="144">
        <v>2.1999999999999999E-2</v>
      </c>
      <c r="R867" s="144">
        <f>Q867*H867</f>
        <v>0.24903999999999998</v>
      </c>
      <c r="S867" s="144">
        <v>0</v>
      </c>
      <c r="T867" s="145">
        <f>S867*H867</f>
        <v>0</v>
      </c>
      <c r="AR867" s="146" t="s">
        <v>305</v>
      </c>
      <c r="AT867" s="146" t="s">
        <v>172</v>
      </c>
      <c r="AU867" s="146" t="s">
        <v>132</v>
      </c>
      <c r="AY867" s="17" t="s">
        <v>125</v>
      </c>
      <c r="BE867" s="147">
        <f>IF(N867="základní",J867,0)</f>
        <v>0</v>
      </c>
      <c r="BF867" s="147">
        <f>IF(N867="snížená",J867,0)</f>
        <v>0</v>
      </c>
      <c r="BG867" s="147">
        <f>IF(N867="zákl. přenesená",J867,0)</f>
        <v>0</v>
      </c>
      <c r="BH867" s="147">
        <f>IF(N867="sníž. přenesená",J867,0)</f>
        <v>0</v>
      </c>
      <c r="BI867" s="147">
        <f>IF(N867="nulová",J867,0)</f>
        <v>0</v>
      </c>
      <c r="BJ867" s="17" t="s">
        <v>132</v>
      </c>
      <c r="BK867" s="147">
        <f>ROUND(I867*H867,2)</f>
        <v>0</v>
      </c>
      <c r="BL867" s="17" t="s">
        <v>214</v>
      </c>
      <c r="BM867" s="146" t="s">
        <v>873</v>
      </c>
    </row>
    <row r="868" spans="2:65" s="1" customFormat="1" ht="33" customHeight="1">
      <c r="B868" s="133"/>
      <c r="C868" s="134" t="s">
        <v>874</v>
      </c>
      <c r="D868" s="134" t="s">
        <v>127</v>
      </c>
      <c r="E868" s="135" t="s">
        <v>875</v>
      </c>
      <c r="F868" s="136" t="s">
        <v>876</v>
      </c>
      <c r="G868" s="137" t="s">
        <v>130</v>
      </c>
      <c r="H868" s="138">
        <v>14.32</v>
      </c>
      <c r="I868" s="139"/>
      <c r="J868" s="140">
        <f>ROUND(I868*H868,2)</f>
        <v>0</v>
      </c>
      <c r="K868" s="141"/>
      <c r="L868" s="32"/>
      <c r="M868" s="142" t="s">
        <v>1</v>
      </c>
      <c r="N868" s="143" t="s">
        <v>39</v>
      </c>
      <c r="P868" s="144">
        <f>O868*H868</f>
        <v>0</v>
      </c>
      <c r="Q868" s="144">
        <v>0</v>
      </c>
      <c r="R868" s="144">
        <f>Q868*H868</f>
        <v>0</v>
      </c>
      <c r="S868" s="144">
        <v>0</v>
      </c>
      <c r="T868" s="145">
        <f>S868*H868</f>
        <v>0</v>
      </c>
      <c r="AR868" s="146" t="s">
        <v>214</v>
      </c>
      <c r="AT868" s="146" t="s">
        <v>127</v>
      </c>
      <c r="AU868" s="146" t="s">
        <v>132</v>
      </c>
      <c r="AY868" s="17" t="s">
        <v>125</v>
      </c>
      <c r="BE868" s="147">
        <f>IF(N868="základní",J868,0)</f>
        <v>0</v>
      </c>
      <c r="BF868" s="147">
        <f>IF(N868="snížená",J868,0)</f>
        <v>0</v>
      </c>
      <c r="BG868" s="147">
        <f>IF(N868="zákl. přenesená",J868,0)</f>
        <v>0</v>
      </c>
      <c r="BH868" s="147">
        <f>IF(N868="sníž. přenesená",J868,0)</f>
        <v>0</v>
      </c>
      <c r="BI868" s="147">
        <f>IF(N868="nulová",J868,0)</f>
        <v>0</v>
      </c>
      <c r="BJ868" s="17" t="s">
        <v>132</v>
      </c>
      <c r="BK868" s="147">
        <f>ROUND(I868*H868,2)</f>
        <v>0</v>
      </c>
      <c r="BL868" s="17" t="s">
        <v>214</v>
      </c>
      <c r="BM868" s="146" t="s">
        <v>877</v>
      </c>
    </row>
    <row r="869" spans="2:65" s="13" customFormat="1" ht="11.25">
      <c r="B869" s="155"/>
      <c r="D869" s="149" t="s">
        <v>134</v>
      </c>
      <c r="E869" s="156" t="s">
        <v>1</v>
      </c>
      <c r="F869" s="157" t="s">
        <v>878</v>
      </c>
      <c r="H869" s="158">
        <v>14.32</v>
      </c>
      <c r="I869" s="159"/>
      <c r="L869" s="155"/>
      <c r="M869" s="160"/>
      <c r="T869" s="161"/>
      <c r="AT869" s="156" t="s">
        <v>134</v>
      </c>
      <c r="AU869" s="156" t="s">
        <v>132</v>
      </c>
      <c r="AV869" s="13" t="s">
        <v>132</v>
      </c>
      <c r="AW869" s="13" t="s">
        <v>30</v>
      </c>
      <c r="AX869" s="13" t="s">
        <v>73</v>
      </c>
      <c r="AY869" s="156" t="s">
        <v>125</v>
      </c>
    </row>
    <row r="870" spans="2:65" s="14" customFormat="1" ht="11.25">
      <c r="B870" s="162"/>
      <c r="D870" s="149" t="s">
        <v>134</v>
      </c>
      <c r="E870" s="163" t="s">
        <v>1</v>
      </c>
      <c r="F870" s="164" t="s">
        <v>137</v>
      </c>
      <c r="H870" s="165">
        <v>14.32</v>
      </c>
      <c r="I870" s="166"/>
      <c r="L870" s="162"/>
      <c r="M870" s="167"/>
      <c r="T870" s="168"/>
      <c r="AT870" s="163" t="s">
        <v>134</v>
      </c>
      <c r="AU870" s="163" t="s">
        <v>132</v>
      </c>
      <c r="AV870" s="14" t="s">
        <v>131</v>
      </c>
      <c r="AW870" s="14" t="s">
        <v>30</v>
      </c>
      <c r="AX870" s="14" t="s">
        <v>81</v>
      </c>
      <c r="AY870" s="163" t="s">
        <v>125</v>
      </c>
    </row>
    <row r="871" spans="2:65" s="1" customFormat="1" ht="33" customHeight="1">
      <c r="B871" s="133"/>
      <c r="C871" s="134" t="s">
        <v>879</v>
      </c>
      <c r="D871" s="134" t="s">
        <v>127</v>
      </c>
      <c r="E871" s="135" t="s">
        <v>880</v>
      </c>
      <c r="F871" s="136" t="s">
        <v>881</v>
      </c>
      <c r="G871" s="137" t="s">
        <v>130</v>
      </c>
      <c r="H871" s="138">
        <v>11.32</v>
      </c>
      <c r="I871" s="139"/>
      <c r="J871" s="140">
        <f>ROUND(I871*H871,2)</f>
        <v>0</v>
      </c>
      <c r="K871" s="141"/>
      <c r="L871" s="32"/>
      <c r="M871" s="142" t="s">
        <v>1</v>
      </c>
      <c r="N871" s="143" t="s">
        <v>39</v>
      </c>
      <c r="P871" s="144">
        <f>O871*H871</f>
        <v>0</v>
      </c>
      <c r="Q871" s="144">
        <v>0</v>
      </c>
      <c r="R871" s="144">
        <f>Q871*H871</f>
        <v>0</v>
      </c>
      <c r="S871" s="144">
        <v>0</v>
      </c>
      <c r="T871" s="145">
        <f>S871*H871</f>
        <v>0</v>
      </c>
      <c r="AR871" s="146" t="s">
        <v>214</v>
      </c>
      <c r="AT871" s="146" t="s">
        <v>127</v>
      </c>
      <c r="AU871" s="146" t="s">
        <v>132</v>
      </c>
      <c r="AY871" s="17" t="s">
        <v>125</v>
      </c>
      <c r="BE871" s="147">
        <f>IF(N871="základní",J871,0)</f>
        <v>0</v>
      </c>
      <c r="BF871" s="147">
        <f>IF(N871="snížená",J871,0)</f>
        <v>0</v>
      </c>
      <c r="BG871" s="147">
        <f>IF(N871="zákl. přenesená",J871,0)</f>
        <v>0</v>
      </c>
      <c r="BH871" s="147">
        <f>IF(N871="sníž. přenesená",J871,0)</f>
        <v>0</v>
      </c>
      <c r="BI871" s="147">
        <f>IF(N871="nulová",J871,0)</f>
        <v>0</v>
      </c>
      <c r="BJ871" s="17" t="s">
        <v>132</v>
      </c>
      <c r="BK871" s="147">
        <f>ROUND(I871*H871,2)</f>
        <v>0</v>
      </c>
      <c r="BL871" s="17" t="s">
        <v>214</v>
      </c>
      <c r="BM871" s="146" t="s">
        <v>882</v>
      </c>
    </row>
    <row r="872" spans="2:65" s="1" customFormat="1" ht="24.2" customHeight="1">
      <c r="B872" s="133"/>
      <c r="C872" s="134" t="s">
        <v>883</v>
      </c>
      <c r="D872" s="134" t="s">
        <v>127</v>
      </c>
      <c r="E872" s="135" t="s">
        <v>884</v>
      </c>
      <c r="F872" s="136" t="s">
        <v>885</v>
      </c>
      <c r="G872" s="137" t="s">
        <v>154</v>
      </c>
      <c r="H872" s="138">
        <v>0.65300000000000002</v>
      </c>
      <c r="I872" s="139"/>
      <c r="J872" s="140">
        <f>ROUND(I872*H872,2)</f>
        <v>0</v>
      </c>
      <c r="K872" s="141"/>
      <c r="L872" s="32"/>
      <c r="M872" s="142" t="s">
        <v>1</v>
      </c>
      <c r="N872" s="143" t="s">
        <v>39</v>
      </c>
      <c r="P872" s="144">
        <f>O872*H872</f>
        <v>0</v>
      </c>
      <c r="Q872" s="144">
        <v>0</v>
      </c>
      <c r="R872" s="144">
        <f>Q872*H872</f>
        <v>0</v>
      </c>
      <c r="S872" s="144">
        <v>0</v>
      </c>
      <c r="T872" s="145">
        <f>S872*H872</f>
        <v>0</v>
      </c>
      <c r="AR872" s="146" t="s">
        <v>214</v>
      </c>
      <c r="AT872" s="146" t="s">
        <v>127</v>
      </c>
      <c r="AU872" s="146" t="s">
        <v>132</v>
      </c>
      <c r="AY872" s="17" t="s">
        <v>125</v>
      </c>
      <c r="BE872" s="147">
        <f>IF(N872="základní",J872,0)</f>
        <v>0</v>
      </c>
      <c r="BF872" s="147">
        <f>IF(N872="snížená",J872,0)</f>
        <v>0</v>
      </c>
      <c r="BG872" s="147">
        <f>IF(N872="zákl. přenesená",J872,0)</f>
        <v>0</v>
      </c>
      <c r="BH872" s="147">
        <f>IF(N872="sníž. přenesená",J872,0)</f>
        <v>0</v>
      </c>
      <c r="BI872" s="147">
        <f>IF(N872="nulová",J872,0)</f>
        <v>0</v>
      </c>
      <c r="BJ872" s="17" t="s">
        <v>132</v>
      </c>
      <c r="BK872" s="147">
        <f>ROUND(I872*H872,2)</f>
        <v>0</v>
      </c>
      <c r="BL872" s="17" t="s">
        <v>214</v>
      </c>
      <c r="BM872" s="146" t="s">
        <v>886</v>
      </c>
    </row>
    <row r="873" spans="2:65" s="1" customFormat="1" ht="24.2" customHeight="1">
      <c r="B873" s="133"/>
      <c r="C873" s="134" t="s">
        <v>887</v>
      </c>
      <c r="D873" s="134" t="s">
        <v>127</v>
      </c>
      <c r="E873" s="135" t="s">
        <v>888</v>
      </c>
      <c r="F873" s="136" t="s">
        <v>889</v>
      </c>
      <c r="G873" s="137" t="s">
        <v>154</v>
      </c>
      <c r="H873" s="138">
        <v>0.65300000000000002</v>
      </c>
      <c r="I873" s="139"/>
      <c r="J873" s="140">
        <f>ROUND(I873*H873,2)</f>
        <v>0</v>
      </c>
      <c r="K873" s="141"/>
      <c r="L873" s="32"/>
      <c r="M873" s="142" t="s">
        <v>1</v>
      </c>
      <c r="N873" s="143" t="s">
        <v>39</v>
      </c>
      <c r="P873" s="144">
        <f>O873*H873</f>
        <v>0</v>
      </c>
      <c r="Q873" s="144">
        <v>0</v>
      </c>
      <c r="R873" s="144">
        <f>Q873*H873</f>
        <v>0</v>
      </c>
      <c r="S873" s="144">
        <v>0</v>
      </c>
      <c r="T873" s="145">
        <f>S873*H873</f>
        <v>0</v>
      </c>
      <c r="AR873" s="146" t="s">
        <v>214</v>
      </c>
      <c r="AT873" s="146" t="s">
        <v>127</v>
      </c>
      <c r="AU873" s="146" t="s">
        <v>132</v>
      </c>
      <c r="AY873" s="17" t="s">
        <v>125</v>
      </c>
      <c r="BE873" s="147">
        <f>IF(N873="základní",J873,0)</f>
        <v>0</v>
      </c>
      <c r="BF873" s="147">
        <f>IF(N873="snížená",J873,0)</f>
        <v>0</v>
      </c>
      <c r="BG873" s="147">
        <f>IF(N873="zákl. přenesená",J873,0)</f>
        <v>0</v>
      </c>
      <c r="BH873" s="147">
        <f>IF(N873="sníž. přenesená",J873,0)</f>
        <v>0</v>
      </c>
      <c r="BI873" s="147">
        <f>IF(N873="nulová",J873,0)</f>
        <v>0</v>
      </c>
      <c r="BJ873" s="17" t="s">
        <v>132</v>
      </c>
      <c r="BK873" s="147">
        <f>ROUND(I873*H873,2)</f>
        <v>0</v>
      </c>
      <c r="BL873" s="17" t="s">
        <v>214</v>
      </c>
      <c r="BM873" s="146" t="s">
        <v>890</v>
      </c>
    </row>
    <row r="874" spans="2:65" s="11" customFormat="1" ht="22.9" customHeight="1">
      <c r="B874" s="121"/>
      <c r="D874" s="122" t="s">
        <v>72</v>
      </c>
      <c r="E874" s="131" t="s">
        <v>891</v>
      </c>
      <c r="F874" s="131" t="s">
        <v>892</v>
      </c>
      <c r="I874" s="124"/>
      <c r="J874" s="132">
        <f>BK874</f>
        <v>0</v>
      </c>
      <c r="L874" s="121"/>
      <c r="M874" s="126"/>
      <c r="P874" s="127">
        <f>SUM(P875:P884)</f>
        <v>0</v>
      </c>
      <c r="R874" s="127">
        <f>SUM(R875:R884)</f>
        <v>1.4999999999999999E-2</v>
      </c>
      <c r="T874" s="128">
        <f>SUM(T875:T884)</f>
        <v>4.4999999999999997E-3</v>
      </c>
      <c r="AR874" s="122" t="s">
        <v>132</v>
      </c>
      <c r="AT874" s="129" t="s">
        <v>72</v>
      </c>
      <c r="AU874" s="129" t="s">
        <v>81</v>
      </c>
      <c r="AY874" s="122" t="s">
        <v>125</v>
      </c>
      <c r="BK874" s="130">
        <f>SUM(BK875:BK884)</f>
        <v>0</v>
      </c>
    </row>
    <row r="875" spans="2:65" s="1" customFormat="1" ht="24.2" customHeight="1">
      <c r="B875" s="133"/>
      <c r="C875" s="134" t="s">
        <v>893</v>
      </c>
      <c r="D875" s="134" t="s">
        <v>127</v>
      </c>
      <c r="E875" s="135" t="s">
        <v>894</v>
      </c>
      <c r="F875" s="136" t="s">
        <v>895</v>
      </c>
      <c r="G875" s="137" t="s">
        <v>130</v>
      </c>
      <c r="H875" s="138">
        <v>30</v>
      </c>
      <c r="I875" s="139"/>
      <c r="J875" s="140">
        <f>ROUND(I875*H875,2)</f>
        <v>0</v>
      </c>
      <c r="K875" s="141"/>
      <c r="L875" s="32"/>
      <c r="M875" s="142" t="s">
        <v>1</v>
      </c>
      <c r="N875" s="143" t="s">
        <v>39</v>
      </c>
      <c r="P875" s="144">
        <f>O875*H875</f>
        <v>0</v>
      </c>
      <c r="Q875" s="144">
        <v>0</v>
      </c>
      <c r="R875" s="144">
        <f>Q875*H875</f>
        <v>0</v>
      </c>
      <c r="S875" s="144">
        <v>1.4999999999999999E-4</v>
      </c>
      <c r="T875" s="145">
        <f>S875*H875</f>
        <v>4.4999999999999997E-3</v>
      </c>
      <c r="AR875" s="146" t="s">
        <v>214</v>
      </c>
      <c r="AT875" s="146" t="s">
        <v>127</v>
      </c>
      <c r="AU875" s="146" t="s">
        <v>132</v>
      </c>
      <c r="AY875" s="17" t="s">
        <v>125</v>
      </c>
      <c r="BE875" s="147">
        <f>IF(N875="základní",J875,0)</f>
        <v>0</v>
      </c>
      <c r="BF875" s="147">
        <f>IF(N875="snížená",J875,0)</f>
        <v>0</v>
      </c>
      <c r="BG875" s="147">
        <f>IF(N875="zákl. přenesená",J875,0)</f>
        <v>0</v>
      </c>
      <c r="BH875" s="147">
        <f>IF(N875="sníž. přenesená",J875,0)</f>
        <v>0</v>
      </c>
      <c r="BI875" s="147">
        <f>IF(N875="nulová",J875,0)</f>
        <v>0</v>
      </c>
      <c r="BJ875" s="17" t="s">
        <v>132</v>
      </c>
      <c r="BK875" s="147">
        <f>ROUND(I875*H875,2)</f>
        <v>0</v>
      </c>
      <c r="BL875" s="17" t="s">
        <v>214</v>
      </c>
      <c r="BM875" s="146" t="s">
        <v>896</v>
      </c>
    </row>
    <row r="876" spans="2:65" s="12" customFormat="1" ht="11.25">
      <c r="B876" s="148"/>
      <c r="D876" s="149" t="s">
        <v>134</v>
      </c>
      <c r="E876" s="150" t="s">
        <v>1</v>
      </c>
      <c r="F876" s="151" t="s">
        <v>135</v>
      </c>
      <c r="H876" s="150" t="s">
        <v>1</v>
      </c>
      <c r="I876" s="152"/>
      <c r="L876" s="148"/>
      <c r="M876" s="153"/>
      <c r="T876" s="154"/>
      <c r="AT876" s="150" t="s">
        <v>134</v>
      </c>
      <c r="AU876" s="150" t="s">
        <v>132</v>
      </c>
      <c r="AV876" s="12" t="s">
        <v>81</v>
      </c>
      <c r="AW876" s="12" t="s">
        <v>30</v>
      </c>
      <c r="AX876" s="12" t="s">
        <v>73</v>
      </c>
      <c r="AY876" s="150" t="s">
        <v>125</v>
      </c>
    </row>
    <row r="877" spans="2:65" s="13" customFormat="1" ht="11.25">
      <c r="B877" s="155"/>
      <c r="D877" s="149" t="s">
        <v>134</v>
      </c>
      <c r="E877" s="156" t="s">
        <v>1</v>
      </c>
      <c r="F877" s="157" t="s">
        <v>897</v>
      </c>
      <c r="H877" s="158">
        <v>30</v>
      </c>
      <c r="I877" s="159"/>
      <c r="L877" s="155"/>
      <c r="M877" s="160"/>
      <c r="T877" s="161"/>
      <c r="AT877" s="156" t="s">
        <v>134</v>
      </c>
      <c r="AU877" s="156" t="s">
        <v>132</v>
      </c>
      <c r="AV877" s="13" t="s">
        <v>132</v>
      </c>
      <c r="AW877" s="13" t="s">
        <v>30</v>
      </c>
      <c r="AX877" s="13" t="s">
        <v>73</v>
      </c>
      <c r="AY877" s="156" t="s">
        <v>125</v>
      </c>
    </row>
    <row r="878" spans="2:65" s="14" customFormat="1" ht="11.25">
      <c r="B878" s="162"/>
      <c r="D878" s="149" t="s">
        <v>134</v>
      </c>
      <c r="E878" s="163" t="s">
        <v>1</v>
      </c>
      <c r="F878" s="164" t="s">
        <v>137</v>
      </c>
      <c r="H878" s="165">
        <v>30</v>
      </c>
      <c r="I878" s="166"/>
      <c r="L878" s="162"/>
      <c r="M878" s="167"/>
      <c r="T878" s="168"/>
      <c r="AT878" s="163" t="s">
        <v>134</v>
      </c>
      <c r="AU878" s="163" t="s">
        <v>132</v>
      </c>
      <c r="AV878" s="14" t="s">
        <v>131</v>
      </c>
      <c r="AW878" s="14" t="s">
        <v>30</v>
      </c>
      <c r="AX878" s="14" t="s">
        <v>81</v>
      </c>
      <c r="AY878" s="163" t="s">
        <v>125</v>
      </c>
    </row>
    <row r="879" spans="2:65" s="1" customFormat="1" ht="24.2" customHeight="1">
      <c r="B879" s="133"/>
      <c r="C879" s="134" t="s">
        <v>898</v>
      </c>
      <c r="D879" s="134" t="s">
        <v>127</v>
      </c>
      <c r="E879" s="135" t="s">
        <v>899</v>
      </c>
      <c r="F879" s="136" t="s">
        <v>900</v>
      </c>
      <c r="G879" s="137" t="s">
        <v>130</v>
      </c>
      <c r="H879" s="138">
        <v>30</v>
      </c>
      <c r="I879" s="139"/>
      <c r="J879" s="140">
        <f>ROUND(I879*H879,2)</f>
        <v>0</v>
      </c>
      <c r="K879" s="141"/>
      <c r="L879" s="32"/>
      <c r="M879" s="142" t="s">
        <v>1</v>
      </c>
      <c r="N879" s="143" t="s">
        <v>39</v>
      </c>
      <c r="P879" s="144">
        <f>O879*H879</f>
        <v>0</v>
      </c>
      <c r="Q879" s="144">
        <v>2.1000000000000001E-4</v>
      </c>
      <c r="R879" s="144">
        <f>Q879*H879</f>
        <v>6.3E-3</v>
      </c>
      <c r="S879" s="144">
        <v>0</v>
      </c>
      <c r="T879" s="145">
        <f>S879*H879</f>
        <v>0</v>
      </c>
      <c r="AR879" s="146" t="s">
        <v>214</v>
      </c>
      <c r="AT879" s="146" t="s">
        <v>127</v>
      </c>
      <c r="AU879" s="146" t="s">
        <v>132</v>
      </c>
      <c r="AY879" s="17" t="s">
        <v>125</v>
      </c>
      <c r="BE879" s="147">
        <f>IF(N879="základní",J879,0)</f>
        <v>0</v>
      </c>
      <c r="BF879" s="147">
        <f>IF(N879="snížená",J879,0)</f>
        <v>0</v>
      </c>
      <c r="BG879" s="147">
        <f>IF(N879="zákl. přenesená",J879,0)</f>
        <v>0</v>
      </c>
      <c r="BH879" s="147">
        <f>IF(N879="sníž. přenesená",J879,0)</f>
        <v>0</v>
      </c>
      <c r="BI879" s="147">
        <f>IF(N879="nulová",J879,0)</f>
        <v>0</v>
      </c>
      <c r="BJ879" s="17" t="s">
        <v>132</v>
      </c>
      <c r="BK879" s="147">
        <f>ROUND(I879*H879,2)</f>
        <v>0</v>
      </c>
      <c r="BL879" s="17" t="s">
        <v>214</v>
      </c>
      <c r="BM879" s="146" t="s">
        <v>901</v>
      </c>
    </row>
    <row r="880" spans="2:65" s="1" customFormat="1" ht="24.2" customHeight="1">
      <c r="B880" s="133"/>
      <c r="C880" s="134" t="s">
        <v>902</v>
      </c>
      <c r="D880" s="134" t="s">
        <v>127</v>
      </c>
      <c r="E880" s="135" t="s">
        <v>903</v>
      </c>
      <c r="F880" s="136" t="s">
        <v>904</v>
      </c>
      <c r="G880" s="137" t="s">
        <v>130</v>
      </c>
      <c r="H880" s="138">
        <v>30</v>
      </c>
      <c r="I880" s="139"/>
      <c r="J880" s="140">
        <f>ROUND(I880*H880,2)</f>
        <v>0</v>
      </c>
      <c r="K880" s="141"/>
      <c r="L880" s="32"/>
      <c r="M880" s="142" t="s">
        <v>1</v>
      </c>
      <c r="N880" s="143" t="s">
        <v>39</v>
      </c>
      <c r="P880" s="144">
        <f>O880*H880</f>
        <v>0</v>
      </c>
      <c r="Q880" s="144">
        <v>2.9E-4</v>
      </c>
      <c r="R880" s="144">
        <f>Q880*H880</f>
        <v>8.6999999999999994E-3</v>
      </c>
      <c r="S880" s="144">
        <v>0</v>
      </c>
      <c r="T880" s="145">
        <f>S880*H880</f>
        <v>0</v>
      </c>
      <c r="AR880" s="146" t="s">
        <v>214</v>
      </c>
      <c r="AT880" s="146" t="s">
        <v>127</v>
      </c>
      <c r="AU880" s="146" t="s">
        <v>132</v>
      </c>
      <c r="AY880" s="17" t="s">
        <v>125</v>
      </c>
      <c r="BE880" s="147">
        <f>IF(N880="základní",J880,0)</f>
        <v>0</v>
      </c>
      <c r="BF880" s="147">
        <f>IF(N880="snížená",J880,0)</f>
        <v>0</v>
      </c>
      <c r="BG880" s="147">
        <f>IF(N880="zákl. přenesená",J880,0)</f>
        <v>0</v>
      </c>
      <c r="BH880" s="147">
        <f>IF(N880="sníž. přenesená",J880,0)</f>
        <v>0</v>
      </c>
      <c r="BI880" s="147">
        <f>IF(N880="nulová",J880,0)</f>
        <v>0</v>
      </c>
      <c r="BJ880" s="17" t="s">
        <v>132</v>
      </c>
      <c r="BK880" s="147">
        <f>ROUND(I880*H880,2)</f>
        <v>0</v>
      </c>
      <c r="BL880" s="17" t="s">
        <v>214</v>
      </c>
      <c r="BM880" s="146" t="s">
        <v>905</v>
      </c>
    </row>
    <row r="881" spans="2:65" s="12" customFormat="1" ht="11.25">
      <c r="B881" s="148"/>
      <c r="D881" s="149" t="s">
        <v>134</v>
      </c>
      <c r="E881" s="150" t="s">
        <v>1</v>
      </c>
      <c r="F881" s="151" t="s">
        <v>135</v>
      </c>
      <c r="H881" s="150" t="s">
        <v>1</v>
      </c>
      <c r="I881" s="152"/>
      <c r="L881" s="148"/>
      <c r="M881" s="153"/>
      <c r="T881" s="154"/>
      <c r="AT881" s="150" t="s">
        <v>134</v>
      </c>
      <c r="AU881" s="150" t="s">
        <v>132</v>
      </c>
      <c r="AV881" s="12" t="s">
        <v>81</v>
      </c>
      <c r="AW881" s="12" t="s">
        <v>30</v>
      </c>
      <c r="AX881" s="12" t="s">
        <v>73</v>
      </c>
      <c r="AY881" s="150" t="s">
        <v>125</v>
      </c>
    </row>
    <row r="882" spans="2:65" s="13" customFormat="1" ht="11.25">
      <c r="B882" s="155"/>
      <c r="D882" s="149" t="s">
        <v>134</v>
      </c>
      <c r="E882" s="156" t="s">
        <v>1</v>
      </c>
      <c r="F882" s="157" t="s">
        <v>906</v>
      </c>
      <c r="H882" s="158">
        <v>30</v>
      </c>
      <c r="I882" s="159"/>
      <c r="L882" s="155"/>
      <c r="M882" s="160"/>
      <c r="T882" s="161"/>
      <c r="AT882" s="156" t="s">
        <v>134</v>
      </c>
      <c r="AU882" s="156" t="s">
        <v>132</v>
      </c>
      <c r="AV882" s="13" t="s">
        <v>132</v>
      </c>
      <c r="AW882" s="13" t="s">
        <v>30</v>
      </c>
      <c r="AX882" s="13" t="s">
        <v>73</v>
      </c>
      <c r="AY882" s="156" t="s">
        <v>125</v>
      </c>
    </row>
    <row r="883" spans="2:65" s="14" customFormat="1" ht="11.25">
      <c r="B883" s="162"/>
      <c r="D883" s="149" t="s">
        <v>134</v>
      </c>
      <c r="E883" s="163" t="s">
        <v>1</v>
      </c>
      <c r="F883" s="164" t="s">
        <v>137</v>
      </c>
      <c r="H883" s="165">
        <v>30</v>
      </c>
      <c r="I883" s="166"/>
      <c r="L883" s="162"/>
      <c r="M883" s="167"/>
      <c r="T883" s="168"/>
      <c r="AT883" s="163" t="s">
        <v>134</v>
      </c>
      <c r="AU883" s="163" t="s">
        <v>132</v>
      </c>
      <c r="AV883" s="14" t="s">
        <v>131</v>
      </c>
      <c r="AW883" s="14" t="s">
        <v>30</v>
      </c>
      <c r="AX883" s="14" t="s">
        <v>81</v>
      </c>
      <c r="AY883" s="163" t="s">
        <v>125</v>
      </c>
    </row>
    <row r="884" spans="2:65" s="1" customFormat="1" ht="24.2" customHeight="1">
      <c r="B884" s="133"/>
      <c r="C884" s="134" t="s">
        <v>907</v>
      </c>
      <c r="D884" s="134" t="s">
        <v>127</v>
      </c>
      <c r="E884" s="135" t="s">
        <v>908</v>
      </c>
      <c r="F884" s="136" t="s">
        <v>909</v>
      </c>
      <c r="G884" s="137" t="s">
        <v>130</v>
      </c>
      <c r="H884" s="138">
        <v>30</v>
      </c>
      <c r="I884" s="139"/>
      <c r="J884" s="140">
        <f>ROUND(I884*H884,2)</f>
        <v>0</v>
      </c>
      <c r="K884" s="141"/>
      <c r="L884" s="32"/>
      <c r="M884" s="188" t="s">
        <v>1</v>
      </c>
      <c r="N884" s="189" t="s">
        <v>39</v>
      </c>
      <c r="O884" s="190"/>
      <c r="P884" s="191">
        <f>O884*H884</f>
        <v>0</v>
      </c>
      <c r="Q884" s="191">
        <v>0</v>
      </c>
      <c r="R884" s="191">
        <f>Q884*H884</f>
        <v>0</v>
      </c>
      <c r="S884" s="191">
        <v>0</v>
      </c>
      <c r="T884" s="192">
        <f>S884*H884</f>
        <v>0</v>
      </c>
      <c r="AR884" s="146" t="s">
        <v>214</v>
      </c>
      <c r="AT884" s="146" t="s">
        <v>127</v>
      </c>
      <c r="AU884" s="146" t="s">
        <v>132</v>
      </c>
      <c r="AY884" s="17" t="s">
        <v>125</v>
      </c>
      <c r="BE884" s="147">
        <f>IF(N884="základní",J884,0)</f>
        <v>0</v>
      </c>
      <c r="BF884" s="147">
        <f>IF(N884="snížená",J884,0)</f>
        <v>0</v>
      </c>
      <c r="BG884" s="147">
        <f>IF(N884="zákl. přenesená",J884,0)</f>
        <v>0</v>
      </c>
      <c r="BH884" s="147">
        <f>IF(N884="sníž. přenesená",J884,0)</f>
        <v>0</v>
      </c>
      <c r="BI884" s="147">
        <f>IF(N884="nulová",J884,0)</f>
        <v>0</v>
      </c>
      <c r="BJ884" s="17" t="s">
        <v>132</v>
      </c>
      <c r="BK884" s="147">
        <f>ROUND(I884*H884,2)</f>
        <v>0</v>
      </c>
      <c r="BL884" s="17" t="s">
        <v>214</v>
      </c>
      <c r="BM884" s="146" t="s">
        <v>910</v>
      </c>
    </row>
    <row r="885" spans="2:65" s="1" customFormat="1" ht="6.95" customHeight="1">
      <c r="B885" s="44"/>
      <c r="C885" s="45"/>
      <c r="D885" s="45"/>
      <c r="E885" s="45"/>
      <c r="F885" s="45"/>
      <c r="G885" s="45"/>
      <c r="H885" s="45"/>
      <c r="I885" s="45"/>
      <c r="J885" s="45"/>
      <c r="K885" s="45"/>
      <c r="L885" s="32"/>
    </row>
  </sheetData>
  <autoFilter ref="C131:K884" xr:uid="{00000000-0009-0000-0000-000001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3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1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7" t="s">
        <v>85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5" customHeight="1">
      <c r="B4" s="20"/>
      <c r="D4" s="21" t="s">
        <v>86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2" t="str">
        <f>'Rekapitulace stavby'!K6</f>
        <v>Stavební úpravy BD Modřany - Okružní 2030/4a</v>
      </c>
      <c r="F7" s="233"/>
      <c r="G7" s="233"/>
      <c r="H7" s="233"/>
      <c r="L7" s="20"/>
    </row>
    <row r="8" spans="2:46" s="1" customFormat="1" ht="12" customHeight="1">
      <c r="B8" s="32"/>
      <c r="D8" s="27" t="s">
        <v>87</v>
      </c>
      <c r="L8" s="32"/>
    </row>
    <row r="9" spans="2:46" s="1" customFormat="1" ht="16.5" customHeight="1">
      <c r="B9" s="32"/>
      <c r="E9" s="212" t="s">
        <v>911</v>
      </c>
      <c r="F9" s="234"/>
      <c r="G9" s="234"/>
      <c r="H9" s="234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19. 3. 2025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26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27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5" t="str">
        <f>'Rekapitulace stavby'!E14</f>
        <v>Vyplň údaj</v>
      </c>
      <c r="F18" s="196"/>
      <c r="G18" s="196"/>
      <c r="H18" s="196"/>
      <c r="I18" s="27" t="s">
        <v>26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29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26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31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26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32</v>
      </c>
      <c r="L26" s="32"/>
    </row>
    <row r="27" spans="2:12" s="7" customFormat="1" ht="16.5" customHeight="1">
      <c r="B27" s="89"/>
      <c r="E27" s="201" t="s">
        <v>1</v>
      </c>
      <c r="F27" s="201"/>
      <c r="G27" s="201"/>
      <c r="H27" s="201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33</v>
      </c>
      <c r="J30" s="66">
        <f>ROUND(J120,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35</v>
      </c>
      <c r="I32" s="35" t="s">
        <v>34</v>
      </c>
      <c r="J32" s="35" t="s">
        <v>36</v>
      </c>
      <c r="L32" s="32"/>
    </row>
    <row r="33" spans="2:12" s="1" customFormat="1" ht="14.45" customHeight="1">
      <c r="B33" s="32"/>
      <c r="D33" s="55" t="s">
        <v>37</v>
      </c>
      <c r="E33" s="27" t="s">
        <v>38</v>
      </c>
      <c r="F33" s="91">
        <f>ROUND((SUM(BE120:BE130)),  2)</f>
        <v>0</v>
      </c>
      <c r="I33" s="92">
        <v>0.21</v>
      </c>
      <c r="J33" s="91">
        <f>ROUND(((SUM(BE120:BE130))*I33),  2)</f>
        <v>0</v>
      </c>
      <c r="L33" s="32"/>
    </row>
    <row r="34" spans="2:12" s="1" customFormat="1" ht="14.45" customHeight="1">
      <c r="B34" s="32"/>
      <c r="E34" s="27" t="s">
        <v>39</v>
      </c>
      <c r="F34" s="91">
        <f>ROUND((SUM(BF120:BF130)),  2)</f>
        <v>0</v>
      </c>
      <c r="I34" s="92">
        <v>0.12</v>
      </c>
      <c r="J34" s="91">
        <f>ROUND(((SUM(BF120:BF130))*I34),  2)</f>
        <v>0</v>
      </c>
      <c r="L34" s="32"/>
    </row>
    <row r="35" spans="2:12" s="1" customFormat="1" ht="14.45" hidden="1" customHeight="1">
      <c r="B35" s="32"/>
      <c r="E35" s="27" t="s">
        <v>40</v>
      </c>
      <c r="F35" s="91">
        <f>ROUND((SUM(BG120:BG130)),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41</v>
      </c>
      <c r="F36" s="91">
        <f>ROUND((SUM(BH120:BH130)),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42</v>
      </c>
      <c r="F37" s="91">
        <f>ROUND((SUM(BI120:BI130)),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43</v>
      </c>
      <c r="E39" s="57"/>
      <c r="F39" s="57"/>
      <c r="G39" s="95" t="s">
        <v>44</v>
      </c>
      <c r="H39" s="96" t="s">
        <v>45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48</v>
      </c>
      <c r="E61" s="34"/>
      <c r="F61" s="99" t="s">
        <v>49</v>
      </c>
      <c r="G61" s="43" t="s">
        <v>48</v>
      </c>
      <c r="H61" s="34"/>
      <c r="I61" s="34"/>
      <c r="J61" s="100" t="s">
        <v>49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50</v>
      </c>
      <c r="E65" s="42"/>
      <c r="F65" s="42"/>
      <c r="G65" s="41" t="s">
        <v>51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48</v>
      </c>
      <c r="E76" s="34"/>
      <c r="F76" s="99" t="s">
        <v>49</v>
      </c>
      <c r="G76" s="43" t="s">
        <v>48</v>
      </c>
      <c r="H76" s="34"/>
      <c r="I76" s="34"/>
      <c r="J76" s="100" t="s">
        <v>49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89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2" t="str">
        <f>E7</f>
        <v>Stavební úpravy BD Modřany - Okružní 2030/4a</v>
      </c>
      <c r="F85" s="233"/>
      <c r="G85" s="233"/>
      <c r="H85" s="233"/>
      <c r="L85" s="32"/>
    </row>
    <row r="86" spans="2:47" s="1" customFormat="1" ht="12" customHeight="1">
      <c r="B86" s="32"/>
      <c r="C86" s="27" t="s">
        <v>87</v>
      </c>
      <c r="L86" s="32"/>
    </row>
    <row r="87" spans="2:47" s="1" customFormat="1" ht="16.5" customHeight="1">
      <c r="B87" s="32"/>
      <c r="E87" s="212" t="str">
        <f>E9</f>
        <v>901 - VON</v>
      </c>
      <c r="F87" s="234"/>
      <c r="G87" s="234"/>
      <c r="H87" s="234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2" t="str">
        <f>IF(J12="","",J12)</f>
        <v>19. 3. 2025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 xml:space="preserve"> </v>
      </c>
      <c r="I91" s="27" t="s">
        <v>29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27</v>
      </c>
      <c r="F92" s="25" t="str">
        <f>IF(E18="","",E18)</f>
        <v>Vyplň údaj</v>
      </c>
      <c r="I92" s="27" t="s">
        <v>31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90</v>
      </c>
      <c r="D94" s="93"/>
      <c r="E94" s="93"/>
      <c r="F94" s="93"/>
      <c r="G94" s="93"/>
      <c r="H94" s="93"/>
      <c r="I94" s="93"/>
      <c r="J94" s="102" t="s">
        <v>91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92</v>
      </c>
      <c r="J96" s="66">
        <f>J120</f>
        <v>0</v>
      </c>
      <c r="L96" s="32"/>
      <c r="AU96" s="17" t="s">
        <v>93</v>
      </c>
    </row>
    <row r="97" spans="2:12" s="8" customFormat="1" ht="24.95" customHeight="1">
      <c r="B97" s="104"/>
      <c r="D97" s="105" t="s">
        <v>912</v>
      </c>
      <c r="E97" s="106"/>
      <c r="F97" s="106"/>
      <c r="G97" s="106"/>
      <c r="H97" s="106"/>
      <c r="I97" s="106"/>
      <c r="J97" s="107">
        <f>J121</f>
        <v>0</v>
      </c>
      <c r="L97" s="104"/>
    </row>
    <row r="98" spans="2:12" s="9" customFormat="1" ht="19.899999999999999" customHeight="1">
      <c r="B98" s="108"/>
      <c r="D98" s="109" t="s">
        <v>913</v>
      </c>
      <c r="E98" s="110"/>
      <c r="F98" s="110"/>
      <c r="G98" s="110"/>
      <c r="H98" s="110"/>
      <c r="I98" s="110"/>
      <c r="J98" s="111">
        <f>J122</f>
        <v>0</v>
      </c>
      <c r="L98" s="108"/>
    </row>
    <row r="99" spans="2:12" s="9" customFormat="1" ht="19.899999999999999" customHeight="1">
      <c r="B99" s="108"/>
      <c r="D99" s="109" t="s">
        <v>914</v>
      </c>
      <c r="E99" s="110"/>
      <c r="F99" s="110"/>
      <c r="G99" s="110"/>
      <c r="H99" s="110"/>
      <c r="I99" s="110"/>
      <c r="J99" s="111">
        <f>J127</f>
        <v>0</v>
      </c>
      <c r="L99" s="108"/>
    </row>
    <row r="100" spans="2:12" s="9" customFormat="1" ht="19.899999999999999" customHeight="1">
      <c r="B100" s="108"/>
      <c r="D100" s="109" t="s">
        <v>915</v>
      </c>
      <c r="E100" s="110"/>
      <c r="F100" s="110"/>
      <c r="G100" s="110"/>
      <c r="H100" s="110"/>
      <c r="I100" s="110"/>
      <c r="J100" s="111">
        <f>J129</f>
        <v>0</v>
      </c>
      <c r="L100" s="108"/>
    </row>
    <row r="101" spans="2:12" s="1" customFormat="1" ht="21.75" customHeight="1">
      <c r="B101" s="32"/>
      <c r="L101" s="32"/>
    </row>
    <row r="102" spans="2:12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12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12" s="1" customFormat="1" ht="24.95" customHeight="1">
      <c r="B107" s="32"/>
      <c r="C107" s="21" t="s">
        <v>110</v>
      </c>
      <c r="L107" s="32"/>
    </row>
    <row r="108" spans="2:12" s="1" customFormat="1" ht="6.95" customHeight="1">
      <c r="B108" s="32"/>
      <c r="L108" s="32"/>
    </row>
    <row r="109" spans="2:12" s="1" customFormat="1" ht="12" customHeight="1">
      <c r="B109" s="32"/>
      <c r="C109" s="27" t="s">
        <v>16</v>
      </c>
      <c r="L109" s="32"/>
    </row>
    <row r="110" spans="2:12" s="1" customFormat="1" ht="16.5" customHeight="1">
      <c r="B110" s="32"/>
      <c r="E110" s="232" t="str">
        <f>E7</f>
        <v>Stavební úpravy BD Modřany - Okružní 2030/4a</v>
      </c>
      <c r="F110" s="233"/>
      <c r="G110" s="233"/>
      <c r="H110" s="233"/>
      <c r="L110" s="32"/>
    </row>
    <row r="111" spans="2:12" s="1" customFormat="1" ht="12" customHeight="1">
      <c r="B111" s="32"/>
      <c r="C111" s="27" t="s">
        <v>87</v>
      </c>
      <c r="L111" s="32"/>
    </row>
    <row r="112" spans="2:12" s="1" customFormat="1" ht="16.5" customHeight="1">
      <c r="B112" s="32"/>
      <c r="E112" s="212" t="str">
        <f>E9</f>
        <v>901 - VON</v>
      </c>
      <c r="F112" s="234"/>
      <c r="G112" s="234"/>
      <c r="H112" s="234"/>
      <c r="L112" s="32"/>
    </row>
    <row r="113" spans="2:65" s="1" customFormat="1" ht="6.95" customHeight="1">
      <c r="B113" s="32"/>
      <c r="L113" s="32"/>
    </row>
    <row r="114" spans="2:65" s="1" customFormat="1" ht="12" customHeight="1">
      <c r="B114" s="32"/>
      <c r="C114" s="27" t="s">
        <v>20</v>
      </c>
      <c r="F114" s="25" t="str">
        <f>F12</f>
        <v xml:space="preserve"> </v>
      </c>
      <c r="I114" s="27" t="s">
        <v>22</v>
      </c>
      <c r="J114" s="52" t="str">
        <f>IF(J12="","",J12)</f>
        <v>19. 3. 2025</v>
      </c>
      <c r="L114" s="32"/>
    </row>
    <row r="115" spans="2:65" s="1" customFormat="1" ht="6.95" customHeight="1">
      <c r="B115" s="32"/>
      <c r="L115" s="32"/>
    </row>
    <row r="116" spans="2:65" s="1" customFormat="1" ht="15.2" customHeight="1">
      <c r="B116" s="32"/>
      <c r="C116" s="27" t="s">
        <v>24</v>
      </c>
      <c r="F116" s="25" t="str">
        <f>E15</f>
        <v xml:space="preserve"> </v>
      </c>
      <c r="I116" s="27" t="s">
        <v>29</v>
      </c>
      <c r="J116" s="30" t="str">
        <f>E21</f>
        <v xml:space="preserve"> </v>
      </c>
      <c r="L116" s="32"/>
    </row>
    <row r="117" spans="2:65" s="1" customFormat="1" ht="15.2" customHeight="1">
      <c r="B117" s="32"/>
      <c r="C117" s="27" t="s">
        <v>27</v>
      </c>
      <c r="F117" s="25" t="str">
        <f>IF(E18="","",E18)</f>
        <v>Vyplň údaj</v>
      </c>
      <c r="I117" s="27" t="s">
        <v>31</v>
      </c>
      <c r="J117" s="30" t="str">
        <f>E24</f>
        <v xml:space="preserve"> </v>
      </c>
      <c r="L117" s="32"/>
    </row>
    <row r="118" spans="2:65" s="1" customFormat="1" ht="10.35" customHeight="1">
      <c r="B118" s="32"/>
      <c r="L118" s="32"/>
    </row>
    <row r="119" spans="2:65" s="10" customFormat="1" ht="29.25" customHeight="1">
      <c r="B119" s="112"/>
      <c r="C119" s="113" t="s">
        <v>111</v>
      </c>
      <c r="D119" s="114" t="s">
        <v>58</v>
      </c>
      <c r="E119" s="114" t="s">
        <v>54</v>
      </c>
      <c r="F119" s="114" t="s">
        <v>55</v>
      </c>
      <c r="G119" s="114" t="s">
        <v>112</v>
      </c>
      <c r="H119" s="114" t="s">
        <v>113</v>
      </c>
      <c r="I119" s="114" t="s">
        <v>114</v>
      </c>
      <c r="J119" s="115" t="s">
        <v>91</v>
      </c>
      <c r="K119" s="116" t="s">
        <v>115</v>
      </c>
      <c r="L119" s="112"/>
      <c r="M119" s="59" t="s">
        <v>1</v>
      </c>
      <c r="N119" s="60" t="s">
        <v>37</v>
      </c>
      <c r="O119" s="60" t="s">
        <v>116</v>
      </c>
      <c r="P119" s="60" t="s">
        <v>117</v>
      </c>
      <c r="Q119" s="60" t="s">
        <v>118</v>
      </c>
      <c r="R119" s="60" t="s">
        <v>119</v>
      </c>
      <c r="S119" s="60" t="s">
        <v>120</v>
      </c>
      <c r="T119" s="61" t="s">
        <v>121</v>
      </c>
    </row>
    <row r="120" spans="2:65" s="1" customFormat="1" ht="22.9" customHeight="1">
      <c r="B120" s="32"/>
      <c r="C120" s="64" t="s">
        <v>122</v>
      </c>
      <c r="J120" s="117">
        <f>BK120</f>
        <v>0</v>
      </c>
      <c r="L120" s="32"/>
      <c r="M120" s="62"/>
      <c r="N120" s="53"/>
      <c r="O120" s="53"/>
      <c r="P120" s="118">
        <f>P121</f>
        <v>0</v>
      </c>
      <c r="Q120" s="53"/>
      <c r="R120" s="118">
        <f>R121</f>
        <v>0</v>
      </c>
      <c r="S120" s="53"/>
      <c r="T120" s="119">
        <f>T121</f>
        <v>0</v>
      </c>
      <c r="AT120" s="17" t="s">
        <v>72</v>
      </c>
      <c r="AU120" s="17" t="s">
        <v>93</v>
      </c>
      <c r="BK120" s="120">
        <f>BK121</f>
        <v>0</v>
      </c>
    </row>
    <row r="121" spans="2:65" s="11" customFormat="1" ht="25.9" customHeight="1">
      <c r="B121" s="121"/>
      <c r="D121" s="122" t="s">
        <v>72</v>
      </c>
      <c r="E121" s="123" t="s">
        <v>916</v>
      </c>
      <c r="F121" s="123" t="s">
        <v>917</v>
      </c>
      <c r="I121" s="124"/>
      <c r="J121" s="125">
        <f>BK121</f>
        <v>0</v>
      </c>
      <c r="L121" s="121"/>
      <c r="M121" s="126"/>
      <c r="P121" s="127">
        <f>P122+P127+P129</f>
        <v>0</v>
      </c>
      <c r="R121" s="127">
        <f>R122+R127+R129</f>
        <v>0</v>
      </c>
      <c r="T121" s="128">
        <f>T122+T127+T129</f>
        <v>0</v>
      </c>
      <c r="AR121" s="122" t="s">
        <v>151</v>
      </c>
      <c r="AT121" s="129" t="s">
        <v>72</v>
      </c>
      <c r="AU121" s="129" t="s">
        <v>73</v>
      </c>
      <c r="AY121" s="122" t="s">
        <v>125</v>
      </c>
      <c r="BK121" s="130">
        <f>BK122+BK127+BK129</f>
        <v>0</v>
      </c>
    </row>
    <row r="122" spans="2:65" s="11" customFormat="1" ht="22.9" customHeight="1">
      <c r="B122" s="121"/>
      <c r="D122" s="122" t="s">
        <v>72</v>
      </c>
      <c r="E122" s="131" t="s">
        <v>918</v>
      </c>
      <c r="F122" s="131" t="s">
        <v>919</v>
      </c>
      <c r="I122" s="124"/>
      <c r="J122" s="132">
        <f>BK122</f>
        <v>0</v>
      </c>
      <c r="L122" s="121"/>
      <c r="M122" s="126"/>
      <c r="P122" s="127">
        <f>SUM(P123:P126)</f>
        <v>0</v>
      </c>
      <c r="R122" s="127">
        <f>SUM(R123:R126)</f>
        <v>0</v>
      </c>
      <c r="T122" s="128">
        <f>SUM(T123:T126)</f>
        <v>0</v>
      </c>
      <c r="AR122" s="122" t="s">
        <v>151</v>
      </c>
      <c r="AT122" s="129" t="s">
        <v>72</v>
      </c>
      <c r="AU122" s="129" t="s">
        <v>81</v>
      </c>
      <c r="AY122" s="122" t="s">
        <v>125</v>
      </c>
      <c r="BK122" s="130">
        <f>SUM(BK123:BK126)</f>
        <v>0</v>
      </c>
    </row>
    <row r="123" spans="2:65" s="1" customFormat="1" ht="24.2" customHeight="1">
      <c r="B123" s="133"/>
      <c r="C123" s="134" t="s">
        <v>81</v>
      </c>
      <c r="D123" s="134" t="s">
        <v>127</v>
      </c>
      <c r="E123" s="135" t="s">
        <v>920</v>
      </c>
      <c r="F123" s="136" t="s">
        <v>921</v>
      </c>
      <c r="G123" s="137" t="s">
        <v>370</v>
      </c>
      <c r="H123" s="138">
        <v>1</v>
      </c>
      <c r="I123" s="139"/>
      <c r="J123" s="140">
        <f>ROUND(I123*H123,2)</f>
        <v>0</v>
      </c>
      <c r="K123" s="141"/>
      <c r="L123" s="32"/>
      <c r="M123" s="142" t="s">
        <v>1</v>
      </c>
      <c r="N123" s="143" t="s">
        <v>39</v>
      </c>
      <c r="P123" s="144">
        <f>O123*H123</f>
        <v>0</v>
      </c>
      <c r="Q123" s="144">
        <v>0</v>
      </c>
      <c r="R123" s="144">
        <f>Q123*H123</f>
        <v>0</v>
      </c>
      <c r="S123" s="144">
        <v>0</v>
      </c>
      <c r="T123" s="145">
        <f>S123*H123</f>
        <v>0</v>
      </c>
      <c r="AR123" s="146" t="s">
        <v>131</v>
      </c>
      <c r="AT123" s="146" t="s">
        <v>127</v>
      </c>
      <c r="AU123" s="146" t="s">
        <v>132</v>
      </c>
      <c r="AY123" s="17" t="s">
        <v>125</v>
      </c>
      <c r="BE123" s="147">
        <f>IF(N123="základní",J123,0)</f>
        <v>0</v>
      </c>
      <c r="BF123" s="147">
        <f>IF(N123="snížená",J123,0)</f>
        <v>0</v>
      </c>
      <c r="BG123" s="147">
        <f>IF(N123="zákl. přenesená",J123,0)</f>
        <v>0</v>
      </c>
      <c r="BH123" s="147">
        <f>IF(N123="sníž. přenesená",J123,0)</f>
        <v>0</v>
      </c>
      <c r="BI123" s="147">
        <f>IF(N123="nulová",J123,0)</f>
        <v>0</v>
      </c>
      <c r="BJ123" s="17" t="s">
        <v>132</v>
      </c>
      <c r="BK123" s="147">
        <f>ROUND(I123*H123,2)</f>
        <v>0</v>
      </c>
      <c r="BL123" s="17" t="s">
        <v>131</v>
      </c>
      <c r="BM123" s="146" t="s">
        <v>922</v>
      </c>
    </row>
    <row r="124" spans="2:65" s="1" customFormat="1" ht="16.5" customHeight="1">
      <c r="B124" s="133"/>
      <c r="C124" s="134" t="s">
        <v>132</v>
      </c>
      <c r="D124" s="134" t="s">
        <v>127</v>
      </c>
      <c r="E124" s="135" t="s">
        <v>923</v>
      </c>
      <c r="F124" s="136" t="s">
        <v>924</v>
      </c>
      <c r="G124" s="137" t="s">
        <v>370</v>
      </c>
      <c r="H124" s="138">
        <v>1</v>
      </c>
      <c r="I124" s="139"/>
      <c r="J124" s="140">
        <f>ROUND(I124*H124,2)</f>
        <v>0</v>
      </c>
      <c r="K124" s="141"/>
      <c r="L124" s="32"/>
      <c r="M124" s="142" t="s">
        <v>1</v>
      </c>
      <c r="N124" s="143" t="s">
        <v>39</v>
      </c>
      <c r="P124" s="144">
        <f>O124*H124</f>
        <v>0</v>
      </c>
      <c r="Q124" s="144">
        <v>0</v>
      </c>
      <c r="R124" s="144">
        <f>Q124*H124</f>
        <v>0</v>
      </c>
      <c r="S124" s="144">
        <v>0</v>
      </c>
      <c r="T124" s="145">
        <f>S124*H124</f>
        <v>0</v>
      </c>
      <c r="AR124" s="146" t="s">
        <v>131</v>
      </c>
      <c r="AT124" s="146" t="s">
        <v>127</v>
      </c>
      <c r="AU124" s="146" t="s">
        <v>132</v>
      </c>
      <c r="AY124" s="17" t="s">
        <v>125</v>
      </c>
      <c r="BE124" s="147">
        <f>IF(N124="základní",J124,0)</f>
        <v>0</v>
      </c>
      <c r="BF124" s="147">
        <f>IF(N124="snížená",J124,0)</f>
        <v>0</v>
      </c>
      <c r="BG124" s="147">
        <f>IF(N124="zákl. přenesená",J124,0)</f>
        <v>0</v>
      </c>
      <c r="BH124" s="147">
        <f>IF(N124="sníž. přenesená",J124,0)</f>
        <v>0</v>
      </c>
      <c r="BI124" s="147">
        <f>IF(N124="nulová",J124,0)</f>
        <v>0</v>
      </c>
      <c r="BJ124" s="17" t="s">
        <v>132</v>
      </c>
      <c r="BK124" s="147">
        <f>ROUND(I124*H124,2)</f>
        <v>0</v>
      </c>
      <c r="BL124" s="17" t="s">
        <v>131</v>
      </c>
      <c r="BM124" s="146" t="s">
        <v>925</v>
      </c>
    </row>
    <row r="125" spans="2:65" s="1" customFormat="1" ht="16.5" customHeight="1">
      <c r="B125" s="133"/>
      <c r="C125" s="134" t="s">
        <v>141</v>
      </c>
      <c r="D125" s="134" t="s">
        <v>127</v>
      </c>
      <c r="E125" s="135" t="s">
        <v>926</v>
      </c>
      <c r="F125" s="136" t="s">
        <v>927</v>
      </c>
      <c r="G125" s="137" t="s">
        <v>370</v>
      </c>
      <c r="H125" s="138">
        <v>1</v>
      </c>
      <c r="I125" s="139"/>
      <c r="J125" s="140">
        <f>ROUND(I125*H125,2)</f>
        <v>0</v>
      </c>
      <c r="K125" s="141"/>
      <c r="L125" s="32"/>
      <c r="M125" s="142" t="s">
        <v>1</v>
      </c>
      <c r="N125" s="143" t="s">
        <v>39</v>
      </c>
      <c r="P125" s="144">
        <f>O125*H125</f>
        <v>0</v>
      </c>
      <c r="Q125" s="144">
        <v>0</v>
      </c>
      <c r="R125" s="144">
        <f>Q125*H125</f>
        <v>0</v>
      </c>
      <c r="S125" s="144">
        <v>0</v>
      </c>
      <c r="T125" s="145">
        <f>S125*H125</f>
        <v>0</v>
      </c>
      <c r="AR125" s="146" t="s">
        <v>131</v>
      </c>
      <c r="AT125" s="146" t="s">
        <v>127</v>
      </c>
      <c r="AU125" s="146" t="s">
        <v>132</v>
      </c>
      <c r="AY125" s="17" t="s">
        <v>125</v>
      </c>
      <c r="BE125" s="147">
        <f>IF(N125="základní",J125,0)</f>
        <v>0</v>
      </c>
      <c r="BF125" s="147">
        <f>IF(N125="snížená",J125,0)</f>
        <v>0</v>
      </c>
      <c r="BG125" s="147">
        <f>IF(N125="zákl. přenesená",J125,0)</f>
        <v>0</v>
      </c>
      <c r="BH125" s="147">
        <f>IF(N125="sníž. přenesená",J125,0)</f>
        <v>0</v>
      </c>
      <c r="BI125" s="147">
        <f>IF(N125="nulová",J125,0)</f>
        <v>0</v>
      </c>
      <c r="BJ125" s="17" t="s">
        <v>132</v>
      </c>
      <c r="BK125" s="147">
        <f>ROUND(I125*H125,2)</f>
        <v>0</v>
      </c>
      <c r="BL125" s="17" t="s">
        <v>131</v>
      </c>
      <c r="BM125" s="146" t="s">
        <v>928</v>
      </c>
    </row>
    <row r="126" spans="2:65" s="1" customFormat="1" ht="16.5" customHeight="1">
      <c r="B126" s="133"/>
      <c r="C126" s="134" t="s">
        <v>131</v>
      </c>
      <c r="D126" s="134" t="s">
        <v>127</v>
      </c>
      <c r="E126" s="135" t="s">
        <v>929</v>
      </c>
      <c r="F126" s="136" t="s">
        <v>930</v>
      </c>
      <c r="G126" s="137" t="s">
        <v>370</v>
      </c>
      <c r="H126" s="138">
        <v>1</v>
      </c>
      <c r="I126" s="139"/>
      <c r="J126" s="140">
        <f>ROUND(I126*H126,2)</f>
        <v>0</v>
      </c>
      <c r="K126" s="141"/>
      <c r="L126" s="32"/>
      <c r="M126" s="142" t="s">
        <v>1</v>
      </c>
      <c r="N126" s="143" t="s">
        <v>39</v>
      </c>
      <c r="P126" s="144">
        <f>O126*H126</f>
        <v>0</v>
      </c>
      <c r="Q126" s="144">
        <v>0</v>
      </c>
      <c r="R126" s="144">
        <f>Q126*H126</f>
        <v>0</v>
      </c>
      <c r="S126" s="144">
        <v>0</v>
      </c>
      <c r="T126" s="145">
        <f>S126*H126</f>
        <v>0</v>
      </c>
      <c r="AR126" s="146" t="s">
        <v>131</v>
      </c>
      <c r="AT126" s="146" t="s">
        <v>127</v>
      </c>
      <c r="AU126" s="146" t="s">
        <v>132</v>
      </c>
      <c r="AY126" s="17" t="s">
        <v>125</v>
      </c>
      <c r="BE126" s="147">
        <f>IF(N126="základní",J126,0)</f>
        <v>0</v>
      </c>
      <c r="BF126" s="147">
        <f>IF(N126="snížená",J126,0)</f>
        <v>0</v>
      </c>
      <c r="BG126" s="147">
        <f>IF(N126="zákl. přenesená",J126,0)</f>
        <v>0</v>
      </c>
      <c r="BH126" s="147">
        <f>IF(N126="sníž. přenesená",J126,0)</f>
        <v>0</v>
      </c>
      <c r="BI126" s="147">
        <f>IF(N126="nulová",J126,0)</f>
        <v>0</v>
      </c>
      <c r="BJ126" s="17" t="s">
        <v>132</v>
      </c>
      <c r="BK126" s="147">
        <f>ROUND(I126*H126,2)</f>
        <v>0</v>
      </c>
      <c r="BL126" s="17" t="s">
        <v>131</v>
      </c>
      <c r="BM126" s="146" t="s">
        <v>931</v>
      </c>
    </row>
    <row r="127" spans="2:65" s="11" customFormat="1" ht="22.9" customHeight="1">
      <c r="B127" s="121"/>
      <c r="D127" s="122" t="s">
        <v>72</v>
      </c>
      <c r="E127" s="131" t="s">
        <v>932</v>
      </c>
      <c r="F127" s="131" t="s">
        <v>933</v>
      </c>
      <c r="I127" s="124"/>
      <c r="J127" s="132">
        <f>BK127</f>
        <v>0</v>
      </c>
      <c r="L127" s="121"/>
      <c r="M127" s="126"/>
      <c r="P127" s="127">
        <f>P128</f>
        <v>0</v>
      </c>
      <c r="R127" s="127">
        <f>R128</f>
        <v>0</v>
      </c>
      <c r="T127" s="128">
        <f>T128</f>
        <v>0</v>
      </c>
      <c r="AR127" s="122" t="s">
        <v>151</v>
      </c>
      <c r="AT127" s="129" t="s">
        <v>72</v>
      </c>
      <c r="AU127" s="129" t="s">
        <v>81</v>
      </c>
      <c r="AY127" s="122" t="s">
        <v>125</v>
      </c>
      <c r="BK127" s="130">
        <f>BK128</f>
        <v>0</v>
      </c>
    </row>
    <row r="128" spans="2:65" s="1" customFormat="1" ht="16.5" customHeight="1">
      <c r="B128" s="133"/>
      <c r="C128" s="134" t="s">
        <v>151</v>
      </c>
      <c r="D128" s="134" t="s">
        <v>127</v>
      </c>
      <c r="E128" s="135" t="s">
        <v>934</v>
      </c>
      <c r="F128" s="136" t="s">
        <v>933</v>
      </c>
      <c r="G128" s="137" t="s">
        <v>370</v>
      </c>
      <c r="H128" s="138">
        <v>1</v>
      </c>
      <c r="I128" s="139"/>
      <c r="J128" s="140">
        <f>ROUND(I128*H128,2)</f>
        <v>0</v>
      </c>
      <c r="K128" s="141"/>
      <c r="L128" s="32"/>
      <c r="M128" s="142" t="s">
        <v>1</v>
      </c>
      <c r="N128" s="143" t="s">
        <v>39</v>
      </c>
      <c r="P128" s="144">
        <f>O128*H128</f>
        <v>0</v>
      </c>
      <c r="Q128" s="144">
        <v>0</v>
      </c>
      <c r="R128" s="144">
        <f>Q128*H128</f>
        <v>0</v>
      </c>
      <c r="S128" s="144">
        <v>0</v>
      </c>
      <c r="T128" s="145">
        <f>S128*H128</f>
        <v>0</v>
      </c>
      <c r="AR128" s="146" t="s">
        <v>131</v>
      </c>
      <c r="AT128" s="146" t="s">
        <v>127</v>
      </c>
      <c r="AU128" s="146" t="s">
        <v>132</v>
      </c>
      <c r="AY128" s="17" t="s">
        <v>125</v>
      </c>
      <c r="BE128" s="147">
        <f>IF(N128="základní",J128,0)</f>
        <v>0</v>
      </c>
      <c r="BF128" s="147">
        <f>IF(N128="snížená",J128,0)</f>
        <v>0</v>
      </c>
      <c r="BG128" s="147">
        <f>IF(N128="zákl. přenesená",J128,0)</f>
        <v>0</v>
      </c>
      <c r="BH128" s="147">
        <f>IF(N128="sníž. přenesená",J128,0)</f>
        <v>0</v>
      </c>
      <c r="BI128" s="147">
        <f>IF(N128="nulová",J128,0)</f>
        <v>0</v>
      </c>
      <c r="BJ128" s="17" t="s">
        <v>132</v>
      </c>
      <c r="BK128" s="147">
        <f>ROUND(I128*H128,2)</f>
        <v>0</v>
      </c>
      <c r="BL128" s="17" t="s">
        <v>131</v>
      </c>
      <c r="BM128" s="146" t="s">
        <v>935</v>
      </c>
    </row>
    <row r="129" spans="2:65" s="11" customFormat="1" ht="22.9" customHeight="1">
      <c r="B129" s="121"/>
      <c r="D129" s="122" t="s">
        <v>72</v>
      </c>
      <c r="E129" s="131" t="s">
        <v>936</v>
      </c>
      <c r="F129" s="131" t="s">
        <v>937</v>
      </c>
      <c r="I129" s="124"/>
      <c r="J129" s="132">
        <f>BK129</f>
        <v>0</v>
      </c>
      <c r="L129" s="121"/>
      <c r="M129" s="126"/>
      <c r="P129" s="127">
        <f>P130</f>
        <v>0</v>
      </c>
      <c r="R129" s="127">
        <f>R130</f>
        <v>0</v>
      </c>
      <c r="T129" s="128">
        <f>T130</f>
        <v>0</v>
      </c>
      <c r="AR129" s="122" t="s">
        <v>151</v>
      </c>
      <c r="AT129" s="129" t="s">
        <v>72</v>
      </c>
      <c r="AU129" s="129" t="s">
        <v>81</v>
      </c>
      <c r="AY129" s="122" t="s">
        <v>125</v>
      </c>
      <c r="BK129" s="130">
        <f>BK130</f>
        <v>0</v>
      </c>
    </row>
    <row r="130" spans="2:65" s="1" customFormat="1" ht="16.5" customHeight="1">
      <c r="B130" s="133"/>
      <c r="C130" s="134" t="s">
        <v>157</v>
      </c>
      <c r="D130" s="134" t="s">
        <v>127</v>
      </c>
      <c r="E130" s="135" t="s">
        <v>938</v>
      </c>
      <c r="F130" s="136" t="s">
        <v>937</v>
      </c>
      <c r="G130" s="137" t="s">
        <v>370</v>
      </c>
      <c r="H130" s="138">
        <v>1</v>
      </c>
      <c r="I130" s="139"/>
      <c r="J130" s="140">
        <f>ROUND(I130*H130,2)</f>
        <v>0</v>
      </c>
      <c r="K130" s="141"/>
      <c r="L130" s="32"/>
      <c r="M130" s="188" t="s">
        <v>1</v>
      </c>
      <c r="N130" s="189" t="s">
        <v>39</v>
      </c>
      <c r="O130" s="190"/>
      <c r="P130" s="191">
        <f>O130*H130</f>
        <v>0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AR130" s="146" t="s">
        <v>939</v>
      </c>
      <c r="AT130" s="146" t="s">
        <v>127</v>
      </c>
      <c r="AU130" s="146" t="s">
        <v>132</v>
      </c>
      <c r="AY130" s="17" t="s">
        <v>125</v>
      </c>
      <c r="BE130" s="147">
        <f>IF(N130="základní",J130,0)</f>
        <v>0</v>
      </c>
      <c r="BF130" s="147">
        <f>IF(N130="snížená",J130,0)</f>
        <v>0</v>
      </c>
      <c r="BG130" s="147">
        <f>IF(N130="zákl. přenesená",J130,0)</f>
        <v>0</v>
      </c>
      <c r="BH130" s="147">
        <f>IF(N130="sníž. přenesená",J130,0)</f>
        <v>0</v>
      </c>
      <c r="BI130" s="147">
        <f>IF(N130="nulová",J130,0)</f>
        <v>0</v>
      </c>
      <c r="BJ130" s="17" t="s">
        <v>132</v>
      </c>
      <c r="BK130" s="147">
        <f>ROUND(I130*H130,2)</f>
        <v>0</v>
      </c>
      <c r="BL130" s="17" t="s">
        <v>939</v>
      </c>
      <c r="BM130" s="146" t="s">
        <v>940</v>
      </c>
    </row>
    <row r="131" spans="2:65" s="1" customFormat="1" ht="6.95" customHeight="1">
      <c r="B131" s="44"/>
      <c r="C131" s="45"/>
      <c r="D131" s="45"/>
      <c r="E131" s="45"/>
      <c r="F131" s="45"/>
      <c r="G131" s="45"/>
      <c r="H131" s="45"/>
      <c r="I131" s="45"/>
      <c r="J131" s="45"/>
      <c r="K131" s="45"/>
      <c r="L131" s="32"/>
    </row>
  </sheetData>
  <autoFilter ref="C119:K130" xr:uid="{00000000-0009-0000-0000-000002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SO 01 Stavební část</vt:lpstr>
      <vt:lpstr>901 - VON</vt:lpstr>
      <vt:lpstr>'01 - SO 01 Stavební část'!Názvy_tisku</vt:lpstr>
      <vt:lpstr>'901 - VON'!Názvy_tisku</vt:lpstr>
      <vt:lpstr>'Rekapitulace stavby'!Názvy_tisku</vt:lpstr>
      <vt:lpstr>'01 - SO 01 Stavební část'!Oblast_tisku</vt:lpstr>
      <vt:lpstr>'901 - VON'!Oblast_tisku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DESKTOP-VCEHUTE\uzivatel</dc:creator>
  <cp:lastModifiedBy>cerny85@volny.cz</cp:lastModifiedBy>
  <dcterms:created xsi:type="dcterms:W3CDTF">2025-03-19T11:54:37Z</dcterms:created>
  <dcterms:modified xsi:type="dcterms:W3CDTF">2025-03-19T11:55:10Z</dcterms:modified>
</cp:coreProperties>
</file>